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697"/>
  </bookViews>
  <sheets>
    <sheet name="闽清县" sheetId="15" r:id="rId1"/>
  </sheets>
  <definedNames>
    <definedName name="_xlnm._FilterDatabase" localSheetId="0" hidden="1">闽清县!$A$5:$AP$43</definedName>
    <definedName name="_xlnm.Print_Titles" localSheetId="0">闽清县!$2:$3</definedName>
    <definedName name="审定应拨补助合计" localSheetId="0">闽清县!#REF!</definedName>
  </definedNames>
  <calcPr calcId="144525"/>
</workbook>
</file>

<file path=xl/sharedStrings.xml><?xml version="1.0" encoding="utf-8"?>
<sst xmlns="http://schemas.openxmlformats.org/spreadsheetml/2006/main" count="208" uniqueCount="102">
  <si>
    <t>附表</t>
  </si>
  <si>
    <t>闽清县2021-2022年度企业研发经费投入分段补助明细表</t>
  </si>
  <si>
    <t>单位：福州市科学技术局</t>
  </si>
  <si>
    <t>单位：人民币万元</t>
  </si>
  <si>
    <t>序号</t>
  </si>
  <si>
    <t>企业类型</t>
  </si>
  <si>
    <t>补助合计</t>
  </si>
  <si>
    <t>企业年度研发经费投入</t>
  </si>
  <si>
    <t>基础补助</t>
  </si>
  <si>
    <t>上年研发经费投入</t>
  </si>
  <si>
    <t>增长额补助</t>
  </si>
  <si>
    <t>高研发投入企业激励补助</t>
  </si>
  <si>
    <t>备注
（评估时对企业研发投入额作出调整的，须注明调整理由）</t>
  </si>
  <si>
    <t>企业名称</t>
  </si>
  <si>
    <t>所属县区</t>
  </si>
  <si>
    <t>是否为纳入统计的企业</t>
  </si>
  <si>
    <t>是否为经认定高新技术企业</t>
  </si>
  <si>
    <t>企业申请补助额</t>
  </si>
  <si>
    <t>审定应拨补助额</t>
  </si>
  <si>
    <t>已获年中预补助额</t>
  </si>
  <si>
    <t>未拨补助额</t>
  </si>
  <si>
    <t>研发投入（报告/账面）</t>
  </si>
  <si>
    <t>研发投入（上报统计局）</t>
  </si>
  <si>
    <t>其中：政府投入经费</t>
  </si>
  <si>
    <t>其中：委外研发经费</t>
  </si>
  <si>
    <t>企业填报研发投入净值</t>
  </si>
  <si>
    <t>评估核减金额</t>
  </si>
  <si>
    <t>评估核定研发投入净值</t>
  </si>
  <si>
    <t>企业申请基础补助额</t>
  </si>
  <si>
    <t>核减1</t>
  </si>
  <si>
    <t>审定基础补助</t>
  </si>
  <si>
    <t>企业填列上年的研发投入</t>
  </si>
  <si>
    <t>上年经审定研发投入</t>
  </si>
  <si>
    <t>上年经评估核定净投入</t>
  </si>
  <si>
    <t>企业申请增长补助</t>
  </si>
  <si>
    <t>核减2</t>
  </si>
  <si>
    <t>评估核定增长额补助</t>
  </si>
  <si>
    <t>年产值</t>
  </si>
  <si>
    <t>税收</t>
  </si>
  <si>
    <t>研发经费内部支出占比</t>
  </si>
  <si>
    <t>企业申请增量奖励金额</t>
  </si>
  <si>
    <t>核减3</t>
  </si>
  <si>
    <t>评估核定增量奖励金额</t>
  </si>
  <si>
    <t>福建鑫严创科技有限公司</t>
  </si>
  <si>
    <t>闽清县</t>
  </si>
  <si>
    <t>是</t>
  </si>
  <si>
    <t>国家级高新技术企业</t>
  </si>
  <si>
    <t>企业申报政府投入0.00万元，实际收到符合申报条件的政府补助2.91万元，核减研发净投入2.91万元。</t>
  </si>
  <si>
    <t>中建科技（福州）有限公司</t>
  </si>
  <si>
    <t>企业申报政府投入165.02万元，实际收到符合申报条件的政府补助199.15万元，核减研发净投入34.13万元。</t>
  </si>
  <si>
    <t>福建鑫吉祥建材有限公司</t>
  </si>
  <si>
    <t>否</t>
  </si>
  <si>
    <t>福州拓优陶瓷技术有限公司</t>
  </si>
  <si>
    <t>闽清航华木业有限公司</t>
  </si>
  <si>
    <t>企业申报委外研发经费0.00万元，根据企业提供研发费用明细账符合申报条件的委外研发经费11.59万元，核减研发净投入11.59万元。</t>
  </si>
  <si>
    <t>至永建设集团有限公司</t>
  </si>
  <si>
    <t>省级高新技术企业</t>
  </si>
  <si>
    <t>大莲电瓷（福建）有限公司</t>
  </si>
  <si>
    <t>企业申报政府投入0.00万元，实际收到符合申报条件的政府补助69.78万元，核减研发净投入69.78万元。</t>
  </si>
  <si>
    <t>福建礼恩科技有限公司</t>
  </si>
  <si>
    <t>企业申报委外研发经费20.00万元，根据企业提供研发费用明细账符合申报条件的委外研发经费49.28万元，核减研发净投入29.28万元。</t>
  </si>
  <si>
    <t>福建九鼎建设集团有限公司</t>
  </si>
  <si>
    <t>福建省金华龙饲料有限公司</t>
  </si>
  <si>
    <t>福州普洛机械制造有限公司</t>
  </si>
  <si>
    <t>企业申报政府投入0.00万元，实际收到符合申报条件的政府补助6.59万元，核减研发净投入6.59万元。</t>
  </si>
  <si>
    <t>福建省闽清双棱竹业有限公司</t>
  </si>
  <si>
    <t>企业申报委外研发经费0.00万元，根据企业提供合同，实际支出符合申报条件的委外研发经费67万元，核减研发净投入67万元。</t>
  </si>
  <si>
    <t>福建省闽清双棱纸业有限公司</t>
  </si>
  <si>
    <t>企业申报委外研发经费0.00万元，根据企业提供合同，实际支出符合申报条件的委外研发经费1万元，核减研发净投入1万元。</t>
  </si>
  <si>
    <t>闽清广安天然气有限公司</t>
  </si>
  <si>
    <t>福建欣弘机电设备有限公司</t>
  </si>
  <si>
    <t>企业申报政府投入16.42万元，实际收到符合申报条件的政府补助32.42万元，核减研发净投入16万元。</t>
  </si>
  <si>
    <t>筑森建设工程有限公司</t>
  </si>
  <si>
    <t>福建榕叶软件有限公司</t>
  </si>
  <si>
    <t>福州嘉威科技有限公司</t>
  </si>
  <si>
    <t>1、企业申报政府投入8.87万元，实际收到符合申报条件的政府补助13.87万元，核减研发经费5万元。
2、企业申报研发经费176.21万元，经现场核实不合规人员经费14.91万元，核减研发经费14.91万元。
综上所述总计核减研发经费19.91万元。</t>
  </si>
  <si>
    <t>福建新合发建材科技有限公司</t>
  </si>
  <si>
    <t>福建和盛崇业电瓷有限公司</t>
  </si>
  <si>
    <t>福州和冠实业有限公司</t>
  </si>
  <si>
    <t>福建永联建设有限公司</t>
  </si>
  <si>
    <t>神州建设集团有限公司</t>
  </si>
  <si>
    <t>核减研发投入22.28万元，系根据现场审核明细账及凭证确认为项目服务费22.28，核减研发净投入22.28万元。</t>
  </si>
  <si>
    <t>福建星洲水利水电工程有限公司</t>
  </si>
  <si>
    <t>企业申报研发经费566.80万元，经现场核实不合规人工成本、研发材料支出等附件，核减研发经费200.00万元。</t>
  </si>
  <si>
    <t>福州伯瑞电源科技有限公司</t>
  </si>
  <si>
    <t>福建双诚电气有限公司</t>
  </si>
  <si>
    <t>企业申报政府投入0万元，实际收到符合申报条件的政府补助6万元，核减研发净投入6万元。</t>
  </si>
  <si>
    <t>福建浩通管业科技有限公司</t>
  </si>
  <si>
    <t>核减研发投入经费17.55万元，企业申报政府投入经费16.28万元，实际符合政府投入经费21.28万元，账面实际委外支出12.55万元，故核减研发投入经费17.55万元。</t>
  </si>
  <si>
    <t>福州鑫洋机械制造有限公司</t>
  </si>
  <si>
    <t>福州丰诚环保科技有限公司</t>
  </si>
  <si>
    <t>福州华宏消防科技有限公司</t>
  </si>
  <si>
    <t>福建奥博兹新材料科技有限公司</t>
  </si>
  <si>
    <t>福建闽清一建建设发展有限公司</t>
  </si>
  <si>
    <t>企业申报研发经费1910.94万元，经现场核实临时劳务人员不满2个月工时，核减研发净投入52万元。</t>
  </si>
  <si>
    <t>福建省天柱建设工程有限公司</t>
  </si>
  <si>
    <t>瑞闽通达建设科技（福建）有限公司</t>
  </si>
  <si>
    <t>福建省民益建设工程有限公司</t>
  </si>
  <si>
    <t>企业申报委外研发经费0.00万元，根据企业提供研发费用明细账符合申报条件的委外研发经费57万元，核减研发净投入57万元。</t>
  </si>
  <si>
    <t>福建省闽清闽华工贸有限公司</t>
  </si>
  <si>
    <t>福建广昌和木业有限公司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</si>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</sst>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46">
    <xf numFmtId="0" fontId="0" fillId="0" borderId="0" xfId="0">
      <alignment vertical="center"/>
    </xf>
    <xf numFmtId="176" fontId="0" fillId="0" borderId="0" xfId="5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vertical="center"/>
    </xf>
    <xf numFmtId="0" fontId="0" fillId="0" borderId="0" xfId="50" applyFont="1" applyFill="1" applyAlignment="1">
      <alignment horizontal="left" vertical="center"/>
    </xf>
    <xf numFmtId="10" fontId="0" fillId="0" borderId="0" xfId="13" applyNumberFormat="1" applyFont="1" applyFill="1" applyAlignment="1">
      <alignment vertical="center"/>
    </xf>
    <xf numFmtId="0" fontId="2" fillId="0" borderId="0" xfId="50" applyFont="1" applyFill="1" applyAlignment="1">
      <alignment vertical="center" wrapText="1"/>
    </xf>
    <xf numFmtId="43" fontId="0" fillId="0" borderId="0" xfId="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7" fontId="3" fillId="0" borderId="0" xfId="50" applyNumberFormat="1" applyFont="1" applyFill="1" applyAlignment="1">
      <alignment horizontal="center" vertical="center"/>
    </xf>
    <xf numFmtId="177" fontId="3" fillId="0" borderId="0" xfId="50" applyNumberFormat="1" applyFont="1" applyFill="1" applyAlignment="1">
      <alignment horizontal="left" vertical="center"/>
    </xf>
    <xf numFmtId="177" fontId="1" fillId="0" borderId="1" xfId="5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0" fillId="0" borderId="2" xfId="50" applyNumberFormat="1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4" xfId="50" applyNumberFormat="1" applyFont="1" applyFill="1" applyBorder="1" applyAlignment="1">
      <alignment horizontal="center" vertical="center" wrapText="1"/>
    </xf>
    <xf numFmtId="177" fontId="0" fillId="0" borderId="2" xfId="50" applyNumberFormat="1" applyFont="1" applyFill="1" applyBorder="1" applyAlignment="1">
      <alignment horizontal="center" vertical="center"/>
    </xf>
    <xf numFmtId="176" fontId="0" fillId="0" borderId="2" xfId="50" applyNumberFormat="1" applyFont="1" applyFill="1" applyBorder="1" applyAlignment="1">
      <alignment vertical="center" wrapText="1"/>
    </xf>
    <xf numFmtId="176" fontId="0" fillId="0" borderId="2" xfId="50" applyNumberFormat="1" applyFont="1" applyFill="1" applyBorder="1" applyAlignment="1">
      <alignment vertical="center"/>
    </xf>
    <xf numFmtId="176" fontId="0" fillId="0" borderId="2" xfId="50" applyNumberFormat="1" applyFont="1" applyFill="1" applyBorder="1" applyAlignment="1">
      <alignment horizontal="center" vertical="center"/>
    </xf>
    <xf numFmtId="176" fontId="0" fillId="0" borderId="2" xfId="50" applyNumberFormat="1" applyFont="1" applyFill="1" applyBorder="1" applyAlignment="1">
      <alignment horizontal="left" vertical="center"/>
    </xf>
    <xf numFmtId="176" fontId="0" fillId="0" borderId="2" xfId="50" applyNumberFormat="1" applyFont="1" applyFill="1" applyBorder="1" applyAlignment="1"/>
    <xf numFmtId="0" fontId="0" fillId="0" borderId="3" xfId="50" applyFont="1" applyFill="1" applyBorder="1" applyAlignment="1">
      <alignment horizontal="center" vertical="center"/>
    </xf>
    <xf numFmtId="0" fontId="0" fillId="0" borderId="4" xfId="50" applyFont="1" applyFill="1" applyBorder="1" applyAlignment="1">
      <alignment horizontal="center" vertical="center"/>
    </xf>
    <xf numFmtId="0" fontId="0" fillId="0" borderId="5" xfId="50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8" fontId="0" fillId="0" borderId="6" xfId="50" applyNumberFormat="1" applyFont="1" applyFill="1" applyBorder="1" applyAlignment="1">
      <alignment horizontal="center" vertical="center" wrapText="1"/>
    </xf>
    <xf numFmtId="176" fontId="0" fillId="0" borderId="6" xfId="50" applyNumberFormat="1" applyFont="1" applyFill="1" applyBorder="1" applyAlignment="1">
      <alignment horizontal="center" vertical="center" wrapText="1"/>
    </xf>
    <xf numFmtId="176" fontId="2" fillId="0" borderId="6" xfId="50" applyNumberFormat="1" applyFont="1" applyFill="1" applyBorder="1" applyAlignment="1">
      <alignment horizontal="center" vertical="center" wrapText="1"/>
    </xf>
    <xf numFmtId="176" fontId="5" fillId="0" borderId="6" xfId="50" applyNumberFormat="1" applyFont="1" applyFill="1" applyBorder="1" applyAlignment="1">
      <alignment horizontal="center" vertical="center" wrapText="1"/>
    </xf>
    <xf numFmtId="176" fontId="0" fillId="0" borderId="2" xfId="50" applyNumberFormat="1" applyFill="1" applyBorder="1" applyAlignment="1"/>
    <xf numFmtId="176" fontId="2" fillId="0" borderId="2" xfId="50" applyNumberFormat="1" applyFont="1" applyFill="1" applyBorder="1" applyAlignment="1">
      <alignment vertical="center"/>
    </xf>
    <xf numFmtId="176" fontId="0" fillId="0" borderId="2" xfId="50" applyNumberFormat="1" applyFill="1" applyBorder="1"/>
    <xf numFmtId="177" fontId="6" fillId="0" borderId="0" xfId="50" applyNumberFormat="1" applyFont="1" applyFill="1" applyAlignment="1">
      <alignment horizontal="center" vertical="center" wrapText="1"/>
    </xf>
    <xf numFmtId="0" fontId="7" fillId="0" borderId="0" xfId="50" applyFont="1" applyFill="1" applyAlignment="1">
      <alignment vertical="center" wrapText="1"/>
    </xf>
    <xf numFmtId="176" fontId="0" fillId="0" borderId="7" xfId="50" applyNumberFormat="1" applyFont="1" applyFill="1" applyBorder="1" applyAlignment="1">
      <alignment horizontal="center" vertical="top" wrapText="1"/>
    </xf>
    <xf numFmtId="176" fontId="0" fillId="0" borderId="8" xfId="50" applyNumberFormat="1" applyFont="1" applyFill="1" applyBorder="1" applyAlignment="1">
      <alignment horizontal="center" vertical="top" wrapText="1"/>
    </xf>
    <xf numFmtId="10" fontId="0" fillId="0" borderId="2" xfId="13" applyNumberFormat="1" applyFont="1" applyFill="1" applyBorder="1" applyAlignment="1"/>
    <xf numFmtId="0" fontId="0" fillId="0" borderId="2" xfId="50" applyFont="1" applyFill="1" applyBorder="1" applyAlignment="1">
      <alignment vertical="top" wrapText="1"/>
    </xf>
    <xf numFmtId="0" fontId="0" fillId="0" borderId="2" xfId="50" applyFont="1" applyFill="1" applyBorder="1" applyAlignment="1">
      <alignment vertical="top"/>
    </xf>
    <xf numFmtId="43" fontId="1" fillId="0" borderId="0" xfId="8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3"/>
  <sheetViews>
    <sheetView tabSelected="1" workbookViewId="0">
      <pane ySplit="5" topLeftCell="A6" activePane="bottomLeft" state="frozen"/>
      <selection/>
      <selection pane="bottomLeft" activeCell="B7" sqref="B7"/>
    </sheetView>
  </sheetViews>
  <sheetFormatPr defaultColWidth="9" defaultRowHeight="13.5"/>
  <cols>
    <col min="1" max="1" width="7.09166666666667" style="3" customWidth="1"/>
    <col min="2" max="2" width="39.6416666666667" style="4" customWidth="1"/>
    <col min="3" max="3" width="10.5416666666667" style="5" customWidth="1"/>
    <col min="4" max="4" width="9" style="5" customWidth="1"/>
    <col min="5" max="5" width="19.125" style="5" customWidth="1"/>
    <col min="6" max="6" width="13.75" style="1" customWidth="1"/>
    <col min="7" max="8" width="11.875" style="1" customWidth="1"/>
    <col min="9" max="9" width="10.375" style="1" customWidth="1"/>
    <col min="10" max="10" width="14.75" style="1" customWidth="1"/>
    <col min="11" max="11" width="13.75" style="1" customWidth="1"/>
    <col min="12" max="13" width="11.875" style="1" customWidth="1"/>
    <col min="14" max="14" width="13.75" style="1" customWidth="1"/>
    <col min="15" max="15" width="11.875" style="1" customWidth="1"/>
    <col min="16" max="16" width="12.625" style="1" customWidth="1"/>
    <col min="17" max="17" width="11.875" style="1" customWidth="1"/>
    <col min="18" max="18" width="7.375" style="1" customWidth="1"/>
    <col min="19" max="19" width="12.625" style="1" customWidth="1"/>
    <col min="20" max="22" width="13.75" style="1" customWidth="1"/>
    <col min="23" max="23" width="11.875" style="1" customWidth="1"/>
    <col min="24" max="24" width="6.375" style="1" customWidth="1"/>
    <col min="25" max="25" width="12.625" style="1" customWidth="1"/>
    <col min="26" max="26" width="14.875" style="1" customWidth="1"/>
    <col min="27" max="27" width="11.5" style="1" customWidth="1"/>
    <col min="28" max="28" width="10" style="6" customWidth="1"/>
    <col min="29" max="29" width="11.875" style="1" customWidth="1"/>
    <col min="30" max="30" width="6.375" style="1" customWidth="1"/>
    <col min="31" max="31" width="12.625" style="1" customWidth="1"/>
    <col min="32" max="32" width="40" style="7" customWidth="1"/>
    <col min="33" max="33" width="14.45" style="8" hidden="1" customWidth="1"/>
    <col min="34" max="34" width="11.725" style="8" hidden="1" customWidth="1"/>
    <col min="35" max="37" width="9" style="9" hidden="1" customWidth="1"/>
    <col min="38" max="38" width="10.8166666666667" style="8" hidden="1" customWidth="1"/>
    <col min="39" max="39" width="9.81666666666667" style="8" hidden="1" customWidth="1"/>
    <col min="40" max="40" width="9" style="9" hidden="1" customWidth="1"/>
    <col min="41" max="41" width="13.1833333333333" style="9" hidden="1" customWidth="1"/>
    <col min="42" max="42" width="10.8166666666667" style="9" hidden="1" customWidth="1"/>
    <col min="43" max="16384" width="9" style="9"/>
  </cols>
  <sheetData>
    <row r="1" spans="1:31">
      <c r="A1" s="3" t="s">
        <v>0</v>
      </c>
      <c r="B1" s="9"/>
      <c r="C1" s="10"/>
      <c r="D1" s="10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="1" customFormat="1" ht="27" spans="1:39">
      <c r="A2" s="11" t="s">
        <v>1</v>
      </c>
      <c r="B2" s="11"/>
      <c r="C2" s="12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38"/>
      <c r="AG2" s="8"/>
      <c r="AH2" s="8"/>
      <c r="AL2" s="8"/>
      <c r="AM2" s="8"/>
    </row>
    <row r="3" s="2" customFormat="1" ht="16" customHeight="1" spans="1:39">
      <c r="A3" s="13" t="s">
        <v>2</v>
      </c>
      <c r="B3" s="13"/>
      <c r="C3" s="14"/>
      <c r="D3" s="14"/>
      <c r="E3" s="14"/>
      <c r="AF3" s="39" t="s">
        <v>3</v>
      </c>
      <c r="AG3" s="45"/>
      <c r="AH3" s="45"/>
      <c r="AL3" s="45"/>
      <c r="AM3" s="45"/>
    </row>
    <row r="4" ht="16.5" spans="1:32">
      <c r="A4" s="15" t="s">
        <v>4</v>
      </c>
      <c r="B4" s="16" t="s">
        <v>5</v>
      </c>
      <c r="C4" s="16"/>
      <c r="D4" s="16"/>
      <c r="E4" s="16"/>
      <c r="F4" s="17" t="s">
        <v>6</v>
      </c>
      <c r="G4" s="18"/>
      <c r="H4" s="18"/>
      <c r="I4" s="28"/>
      <c r="J4" s="29" t="s">
        <v>7</v>
      </c>
      <c r="K4" s="29"/>
      <c r="L4" s="29"/>
      <c r="M4" s="29"/>
      <c r="N4" s="29"/>
      <c r="O4" s="29"/>
      <c r="P4" s="29"/>
      <c r="Q4" s="17" t="s">
        <v>8</v>
      </c>
      <c r="R4" s="18"/>
      <c r="S4" s="28"/>
      <c r="T4" s="17" t="s">
        <v>9</v>
      </c>
      <c r="U4" s="18"/>
      <c r="V4" s="18"/>
      <c r="W4" s="17" t="s">
        <v>10</v>
      </c>
      <c r="X4" s="18"/>
      <c r="Y4" s="28"/>
      <c r="Z4" s="17" t="s">
        <v>11</v>
      </c>
      <c r="AA4" s="18"/>
      <c r="AB4" s="18"/>
      <c r="AC4" s="18"/>
      <c r="AD4" s="18"/>
      <c r="AE4" s="28"/>
      <c r="AF4" s="40" t="s">
        <v>12</v>
      </c>
    </row>
    <row r="5" ht="40.5" spans="1:32">
      <c r="A5" s="15"/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30" t="s">
        <v>20</v>
      </c>
      <c r="J5" s="31" t="s">
        <v>21</v>
      </c>
      <c r="K5" s="32" t="s">
        <v>22</v>
      </c>
      <c r="L5" s="32" t="s">
        <v>23</v>
      </c>
      <c r="M5" s="32" t="s">
        <v>24</v>
      </c>
      <c r="N5" s="32" t="s">
        <v>25</v>
      </c>
      <c r="O5" s="33" t="s">
        <v>26</v>
      </c>
      <c r="P5" s="34" t="s">
        <v>27</v>
      </c>
      <c r="Q5" s="33" t="s">
        <v>28</v>
      </c>
      <c r="R5" s="33" t="s">
        <v>29</v>
      </c>
      <c r="S5" s="34" t="s">
        <v>30</v>
      </c>
      <c r="T5" s="33" t="s">
        <v>31</v>
      </c>
      <c r="U5" s="33" t="s">
        <v>32</v>
      </c>
      <c r="V5" s="33" t="s">
        <v>33</v>
      </c>
      <c r="W5" s="33" t="s">
        <v>34</v>
      </c>
      <c r="X5" s="33" t="s">
        <v>35</v>
      </c>
      <c r="Y5" s="34" t="s">
        <v>36</v>
      </c>
      <c r="Z5" s="33" t="s">
        <v>37</v>
      </c>
      <c r="AA5" s="33" t="s">
        <v>38</v>
      </c>
      <c r="AB5" s="33" t="s">
        <v>39</v>
      </c>
      <c r="AC5" s="33" t="s">
        <v>40</v>
      </c>
      <c r="AD5" s="33" t="s">
        <v>41</v>
      </c>
      <c r="AE5" s="34" t="s">
        <v>42</v>
      </c>
      <c r="AF5" s="41"/>
    </row>
    <row r="6" ht="40.5" spans="1:32">
      <c r="A6" s="19">
        <v>1</v>
      </c>
      <c r="B6" s="20" t="s">
        <v>43</v>
      </c>
      <c r="C6" s="21" t="s">
        <v>44</v>
      </c>
      <c r="D6" s="22" t="s">
        <v>45</v>
      </c>
      <c r="E6" s="23" t="s">
        <v>46</v>
      </c>
      <c r="F6" s="24">
        <v>7.37</v>
      </c>
      <c r="G6" s="24">
        <f t="shared" ref="G6:G42" si="0">S6+Y6+AE6</f>
        <v>7.05</v>
      </c>
      <c r="H6" s="24">
        <v>0</v>
      </c>
      <c r="I6" s="24">
        <f t="shared" ref="I6:I42" si="1">G6-H6</f>
        <v>7.05</v>
      </c>
      <c r="J6" s="24">
        <v>97</v>
      </c>
      <c r="K6" s="24">
        <v>97</v>
      </c>
      <c r="L6" s="24">
        <v>0</v>
      </c>
      <c r="M6" s="24">
        <v>0</v>
      </c>
      <c r="N6" s="35">
        <f t="shared" ref="N6:N42" si="2">J6-L6-M6</f>
        <v>97</v>
      </c>
      <c r="O6" s="35">
        <v>2.91</v>
      </c>
      <c r="P6" s="35">
        <f t="shared" ref="P6:P42" si="3">N6-O6</f>
        <v>94.09</v>
      </c>
      <c r="Q6" s="24">
        <v>4.85</v>
      </c>
      <c r="R6" s="24">
        <v>0.15</v>
      </c>
      <c r="S6" s="37">
        <f t="shared" ref="S6:S42" si="4">Q6-R6</f>
        <v>4.7</v>
      </c>
      <c r="T6" s="24">
        <v>55</v>
      </c>
      <c r="U6" s="24">
        <v>55</v>
      </c>
      <c r="V6" s="24">
        <v>55</v>
      </c>
      <c r="W6" s="24">
        <v>2.52</v>
      </c>
      <c r="X6" s="24">
        <v>0.17</v>
      </c>
      <c r="Y6" s="37">
        <f t="shared" ref="Y6:Y42" si="5">W6-X6</f>
        <v>2.35</v>
      </c>
      <c r="Z6" s="24"/>
      <c r="AA6" s="24"/>
      <c r="AB6" s="42"/>
      <c r="AC6" s="24"/>
      <c r="AD6" s="24"/>
      <c r="AE6" s="37">
        <f t="shared" ref="AE6:AE42" si="6">AC6-AD6</f>
        <v>0</v>
      </c>
      <c r="AF6" s="43" t="s">
        <v>47</v>
      </c>
    </row>
    <row r="7" ht="40.5" spans="1:32">
      <c r="A7" s="19">
        <v>2</v>
      </c>
      <c r="B7" s="20" t="s">
        <v>48</v>
      </c>
      <c r="C7" s="21" t="s">
        <v>44</v>
      </c>
      <c r="D7" s="22" t="s">
        <v>45</v>
      </c>
      <c r="E7" s="23" t="s">
        <v>46</v>
      </c>
      <c r="F7" s="24">
        <v>62.6</v>
      </c>
      <c r="G7" s="24">
        <f t="shared" si="0"/>
        <v>60.56</v>
      </c>
      <c r="H7" s="24">
        <v>0</v>
      </c>
      <c r="I7" s="24">
        <f t="shared" si="1"/>
        <v>60.56</v>
      </c>
      <c r="J7" s="24">
        <v>1220.63</v>
      </c>
      <c r="K7" s="24">
        <v>1220.63</v>
      </c>
      <c r="L7" s="24">
        <v>165.02</v>
      </c>
      <c r="M7" s="24">
        <v>0</v>
      </c>
      <c r="N7" s="35">
        <f t="shared" si="2"/>
        <v>1055.61</v>
      </c>
      <c r="O7" s="35">
        <v>34.13</v>
      </c>
      <c r="P7" s="35">
        <f t="shared" si="3"/>
        <v>1021.48</v>
      </c>
      <c r="Q7" s="24">
        <v>52.22</v>
      </c>
      <c r="R7" s="24">
        <v>1.36</v>
      </c>
      <c r="S7" s="37">
        <f t="shared" si="4"/>
        <v>50.86</v>
      </c>
      <c r="T7" s="24">
        <v>882.55</v>
      </c>
      <c r="U7" s="24">
        <v>882.55</v>
      </c>
      <c r="V7" s="24">
        <v>859.76</v>
      </c>
      <c r="W7" s="24">
        <v>10.38</v>
      </c>
      <c r="X7" s="24">
        <v>0.68</v>
      </c>
      <c r="Y7" s="37">
        <f t="shared" si="5"/>
        <v>9.7</v>
      </c>
      <c r="Z7" s="24"/>
      <c r="AA7" s="24"/>
      <c r="AB7" s="42"/>
      <c r="AC7" s="24"/>
      <c r="AD7" s="24"/>
      <c r="AE7" s="37">
        <f t="shared" si="6"/>
        <v>0</v>
      </c>
      <c r="AF7" s="43" t="s">
        <v>49</v>
      </c>
    </row>
    <row r="8" ht="32" customHeight="1" spans="1:32">
      <c r="A8" s="19">
        <v>3</v>
      </c>
      <c r="B8" s="20" t="s">
        <v>50</v>
      </c>
      <c r="C8" s="21" t="s">
        <v>44</v>
      </c>
      <c r="D8" s="22" t="s">
        <v>45</v>
      </c>
      <c r="E8" s="23" t="s">
        <v>51</v>
      </c>
      <c r="F8" s="24">
        <v>7.25</v>
      </c>
      <c r="G8" s="24">
        <f t="shared" si="0"/>
        <v>7.25</v>
      </c>
      <c r="H8" s="24">
        <v>0</v>
      </c>
      <c r="I8" s="24">
        <f t="shared" si="1"/>
        <v>7.25</v>
      </c>
      <c r="J8" s="24">
        <v>130.6</v>
      </c>
      <c r="K8" s="24">
        <v>130.6</v>
      </c>
      <c r="L8" s="24">
        <v>0</v>
      </c>
      <c r="M8" s="24">
        <v>0</v>
      </c>
      <c r="N8" s="35">
        <f t="shared" si="2"/>
        <v>130.6</v>
      </c>
      <c r="O8" s="35">
        <f t="shared" ref="O8:O11" si="7">IF(K8&lt;=0,0,IF(K8&gt;J8,0,J8-K8))</f>
        <v>0</v>
      </c>
      <c r="P8" s="35">
        <f t="shared" si="3"/>
        <v>130.6</v>
      </c>
      <c r="Q8" s="24">
        <v>6.53</v>
      </c>
      <c r="R8" s="24"/>
      <c r="S8" s="37">
        <f t="shared" si="4"/>
        <v>6.53</v>
      </c>
      <c r="T8" s="24">
        <v>118.6</v>
      </c>
      <c r="U8" s="24">
        <v>118.6</v>
      </c>
      <c r="V8" s="24">
        <v>118.6</v>
      </c>
      <c r="W8" s="24">
        <v>0.72</v>
      </c>
      <c r="X8" s="24"/>
      <c r="Y8" s="37">
        <f t="shared" si="5"/>
        <v>0.72</v>
      </c>
      <c r="Z8" s="24"/>
      <c r="AA8" s="24"/>
      <c r="AB8" s="42"/>
      <c r="AC8" s="24"/>
      <c r="AD8" s="24"/>
      <c r="AE8" s="37">
        <f t="shared" si="6"/>
        <v>0</v>
      </c>
      <c r="AF8" s="43"/>
    </row>
    <row r="9" ht="32" customHeight="1" spans="1:32">
      <c r="A9" s="19">
        <v>4</v>
      </c>
      <c r="B9" s="20" t="s">
        <v>52</v>
      </c>
      <c r="C9" s="21" t="s">
        <v>44</v>
      </c>
      <c r="D9" s="22" t="s">
        <v>45</v>
      </c>
      <c r="E9" s="23" t="s">
        <v>51</v>
      </c>
      <c r="F9" s="24">
        <v>26.03</v>
      </c>
      <c r="G9" s="24">
        <f t="shared" si="0"/>
        <v>26.03</v>
      </c>
      <c r="H9" s="24">
        <v>0</v>
      </c>
      <c r="I9" s="24">
        <f t="shared" si="1"/>
        <v>26.03</v>
      </c>
      <c r="J9" s="24">
        <v>520.67</v>
      </c>
      <c r="K9" s="24">
        <v>531.2</v>
      </c>
      <c r="L9" s="24">
        <v>0</v>
      </c>
      <c r="M9" s="24">
        <v>0</v>
      </c>
      <c r="N9" s="35">
        <f t="shared" si="2"/>
        <v>520.67</v>
      </c>
      <c r="O9" s="35">
        <f t="shared" si="7"/>
        <v>0</v>
      </c>
      <c r="P9" s="35">
        <f t="shared" si="3"/>
        <v>520.67</v>
      </c>
      <c r="Q9" s="24">
        <v>26.03</v>
      </c>
      <c r="R9" s="24"/>
      <c r="S9" s="37">
        <f t="shared" si="4"/>
        <v>26.03</v>
      </c>
      <c r="T9" s="24">
        <v>0</v>
      </c>
      <c r="U9" s="24">
        <v>0</v>
      </c>
      <c r="V9" s="24">
        <v>0</v>
      </c>
      <c r="W9" s="24">
        <v>0</v>
      </c>
      <c r="X9" s="24"/>
      <c r="Y9" s="37">
        <f t="shared" si="5"/>
        <v>0</v>
      </c>
      <c r="Z9" s="24"/>
      <c r="AA9" s="24"/>
      <c r="AB9" s="42"/>
      <c r="AC9" s="24"/>
      <c r="AD9" s="24"/>
      <c r="AE9" s="37">
        <f t="shared" si="6"/>
        <v>0</v>
      </c>
      <c r="AF9" s="43"/>
    </row>
    <row r="10" ht="40.5" spans="1:32">
      <c r="A10" s="19">
        <v>5</v>
      </c>
      <c r="B10" s="20" t="s">
        <v>53</v>
      </c>
      <c r="C10" s="21" t="s">
        <v>44</v>
      </c>
      <c r="D10" s="22" t="s">
        <v>45</v>
      </c>
      <c r="E10" s="23" t="s">
        <v>46</v>
      </c>
      <c r="F10" s="24">
        <v>37.75</v>
      </c>
      <c r="G10" s="24">
        <f t="shared" si="0"/>
        <v>36.48</v>
      </c>
      <c r="H10" s="24">
        <v>0</v>
      </c>
      <c r="I10" s="24">
        <f t="shared" si="1"/>
        <v>36.48</v>
      </c>
      <c r="J10" s="24">
        <v>515</v>
      </c>
      <c r="K10" s="24">
        <v>515</v>
      </c>
      <c r="L10" s="24">
        <v>0</v>
      </c>
      <c r="M10" s="24">
        <v>0</v>
      </c>
      <c r="N10" s="35">
        <f t="shared" si="2"/>
        <v>515</v>
      </c>
      <c r="O10" s="35">
        <v>11.59</v>
      </c>
      <c r="P10" s="35">
        <f t="shared" si="3"/>
        <v>503.41</v>
      </c>
      <c r="Q10" s="24">
        <v>25.75</v>
      </c>
      <c r="R10" s="24">
        <v>0.58</v>
      </c>
      <c r="S10" s="37">
        <f t="shared" si="4"/>
        <v>25.17</v>
      </c>
      <c r="T10" s="24">
        <v>314.93</v>
      </c>
      <c r="U10" s="24">
        <v>314.93</v>
      </c>
      <c r="V10" s="24">
        <v>314.93</v>
      </c>
      <c r="W10" s="24">
        <v>12</v>
      </c>
      <c r="X10" s="24">
        <v>0.69</v>
      </c>
      <c r="Y10" s="37">
        <f t="shared" si="5"/>
        <v>11.31</v>
      </c>
      <c r="Z10" s="24"/>
      <c r="AA10" s="24"/>
      <c r="AB10" s="42"/>
      <c r="AC10" s="24"/>
      <c r="AD10" s="24"/>
      <c r="AE10" s="37">
        <f t="shared" si="6"/>
        <v>0</v>
      </c>
      <c r="AF10" s="43" t="s">
        <v>54</v>
      </c>
    </row>
    <row r="11" ht="32" customHeight="1" spans="1:32">
      <c r="A11" s="19">
        <v>6</v>
      </c>
      <c r="B11" s="20" t="s">
        <v>55</v>
      </c>
      <c r="C11" s="21" t="s">
        <v>44</v>
      </c>
      <c r="D11" s="22" t="s">
        <v>45</v>
      </c>
      <c r="E11" s="23" t="s">
        <v>56</v>
      </c>
      <c r="F11" s="24">
        <v>37.6</v>
      </c>
      <c r="G11" s="24">
        <f t="shared" si="0"/>
        <v>37.6</v>
      </c>
      <c r="H11" s="24">
        <v>0</v>
      </c>
      <c r="I11" s="24">
        <f t="shared" si="1"/>
        <v>37.6</v>
      </c>
      <c r="J11" s="24">
        <v>752</v>
      </c>
      <c r="K11" s="24">
        <v>752</v>
      </c>
      <c r="L11" s="24">
        <v>0</v>
      </c>
      <c r="M11" s="24">
        <v>0</v>
      </c>
      <c r="N11" s="35">
        <f t="shared" si="2"/>
        <v>752</v>
      </c>
      <c r="O11" s="35">
        <f t="shared" si="7"/>
        <v>0</v>
      </c>
      <c r="P11" s="35">
        <f t="shared" si="3"/>
        <v>752</v>
      </c>
      <c r="Q11" s="24">
        <v>37.6</v>
      </c>
      <c r="R11" s="24"/>
      <c r="S11" s="37">
        <f t="shared" si="4"/>
        <v>37.6</v>
      </c>
      <c r="T11" s="24">
        <v>757</v>
      </c>
      <c r="U11" s="24">
        <v>757</v>
      </c>
      <c r="V11" s="24">
        <v>757</v>
      </c>
      <c r="W11" s="24">
        <v>0</v>
      </c>
      <c r="X11" s="24"/>
      <c r="Y11" s="37">
        <f t="shared" si="5"/>
        <v>0</v>
      </c>
      <c r="Z11" s="24"/>
      <c r="AA11" s="24"/>
      <c r="AB11" s="42"/>
      <c r="AC11" s="24"/>
      <c r="AD11" s="24"/>
      <c r="AE11" s="37">
        <f t="shared" si="6"/>
        <v>0</v>
      </c>
      <c r="AF11" s="43"/>
    </row>
    <row r="12" ht="40.5" spans="1:32">
      <c r="A12" s="19">
        <v>7</v>
      </c>
      <c r="B12" s="20" t="s">
        <v>57</v>
      </c>
      <c r="C12" s="21" t="s">
        <v>44</v>
      </c>
      <c r="D12" s="22" t="s">
        <v>45</v>
      </c>
      <c r="E12" s="23" t="s">
        <v>46</v>
      </c>
      <c r="F12" s="24">
        <v>30.73</v>
      </c>
      <c r="G12" s="24">
        <f t="shared" si="0"/>
        <v>27.24</v>
      </c>
      <c r="H12" s="24">
        <v>0</v>
      </c>
      <c r="I12" s="24">
        <f t="shared" si="1"/>
        <v>27.24</v>
      </c>
      <c r="J12" s="24">
        <v>677.41</v>
      </c>
      <c r="K12" s="24">
        <v>831.5</v>
      </c>
      <c r="L12" s="24">
        <v>0</v>
      </c>
      <c r="M12" s="24">
        <v>62.78</v>
      </c>
      <c r="N12" s="35">
        <f t="shared" si="2"/>
        <v>614.63</v>
      </c>
      <c r="O12" s="35">
        <v>69.78</v>
      </c>
      <c r="P12" s="35">
        <f t="shared" si="3"/>
        <v>544.85</v>
      </c>
      <c r="Q12" s="24">
        <v>30.73</v>
      </c>
      <c r="R12" s="24">
        <v>3.49</v>
      </c>
      <c r="S12" s="37">
        <f t="shared" si="4"/>
        <v>27.24</v>
      </c>
      <c r="T12" s="24">
        <v>0</v>
      </c>
      <c r="U12" s="24">
        <v>0</v>
      </c>
      <c r="V12" s="24">
        <v>0</v>
      </c>
      <c r="W12" s="24">
        <v>0</v>
      </c>
      <c r="X12" s="24"/>
      <c r="Y12" s="37">
        <f t="shared" si="5"/>
        <v>0</v>
      </c>
      <c r="Z12" s="24"/>
      <c r="AA12" s="24"/>
      <c r="AB12" s="42"/>
      <c r="AC12" s="24"/>
      <c r="AD12" s="24"/>
      <c r="AE12" s="37">
        <f t="shared" si="6"/>
        <v>0</v>
      </c>
      <c r="AF12" s="43" t="s">
        <v>58</v>
      </c>
    </row>
    <row r="13" ht="40.5" spans="1:32">
      <c r="A13" s="19">
        <v>8</v>
      </c>
      <c r="B13" s="20" t="s">
        <v>59</v>
      </c>
      <c r="C13" s="21" t="s">
        <v>44</v>
      </c>
      <c r="D13" s="22" t="s">
        <v>45</v>
      </c>
      <c r="E13" s="23" t="s">
        <v>46</v>
      </c>
      <c r="F13" s="24">
        <v>208.74</v>
      </c>
      <c r="G13" s="24">
        <f t="shared" si="0"/>
        <v>206.7</v>
      </c>
      <c r="H13" s="24">
        <v>0</v>
      </c>
      <c r="I13" s="24">
        <f t="shared" si="1"/>
        <v>206.7</v>
      </c>
      <c r="J13" s="24">
        <v>2911.02</v>
      </c>
      <c r="K13" s="24">
        <v>2911.02</v>
      </c>
      <c r="L13" s="24">
        <v>62.27</v>
      </c>
      <c r="M13" s="24">
        <v>20</v>
      </c>
      <c r="N13" s="35">
        <f t="shared" si="2"/>
        <v>2828.75</v>
      </c>
      <c r="O13" s="35">
        <v>29.28</v>
      </c>
      <c r="P13" s="35">
        <f t="shared" si="3"/>
        <v>2799.47</v>
      </c>
      <c r="Q13" s="24">
        <v>106.58</v>
      </c>
      <c r="R13" s="24">
        <v>0.59</v>
      </c>
      <c r="S13" s="37">
        <f t="shared" si="4"/>
        <v>105.99</v>
      </c>
      <c r="T13" s="24">
        <v>1166.71</v>
      </c>
      <c r="U13" s="24">
        <v>1166.71</v>
      </c>
      <c r="V13" s="24">
        <v>1120.91</v>
      </c>
      <c r="W13" s="24">
        <v>102.16</v>
      </c>
      <c r="X13" s="24">
        <v>1.45</v>
      </c>
      <c r="Y13" s="37">
        <f t="shared" si="5"/>
        <v>100.71</v>
      </c>
      <c r="Z13" s="24"/>
      <c r="AA13" s="24"/>
      <c r="AB13" s="42"/>
      <c r="AC13" s="24"/>
      <c r="AD13" s="24"/>
      <c r="AE13" s="37">
        <f t="shared" si="6"/>
        <v>0</v>
      </c>
      <c r="AF13" s="43" t="s">
        <v>60</v>
      </c>
    </row>
    <row r="14" ht="32" customHeight="1" spans="1:32">
      <c r="A14" s="19">
        <v>9</v>
      </c>
      <c r="B14" s="20" t="s">
        <v>61</v>
      </c>
      <c r="C14" s="21" t="s">
        <v>44</v>
      </c>
      <c r="D14" s="22" t="s">
        <v>45</v>
      </c>
      <c r="E14" s="23" t="s">
        <v>51</v>
      </c>
      <c r="F14" s="24">
        <v>163.45</v>
      </c>
      <c r="G14" s="24">
        <f t="shared" si="0"/>
        <v>163.45</v>
      </c>
      <c r="H14" s="24">
        <v>0</v>
      </c>
      <c r="I14" s="24">
        <f t="shared" si="1"/>
        <v>163.45</v>
      </c>
      <c r="J14" s="24">
        <v>5755.57</v>
      </c>
      <c r="K14" s="24">
        <v>6913.4</v>
      </c>
      <c r="L14" s="24">
        <v>0</v>
      </c>
      <c r="M14" s="24">
        <v>83.02</v>
      </c>
      <c r="N14" s="35">
        <f t="shared" si="2"/>
        <v>5672.55</v>
      </c>
      <c r="O14" s="35"/>
      <c r="P14" s="35">
        <f t="shared" si="3"/>
        <v>5672.55</v>
      </c>
      <c r="Q14" s="24">
        <v>163.45</v>
      </c>
      <c r="R14" s="24"/>
      <c r="S14" s="37">
        <f t="shared" si="4"/>
        <v>163.45</v>
      </c>
      <c r="T14" s="24">
        <v>0</v>
      </c>
      <c r="U14" s="24">
        <v>0</v>
      </c>
      <c r="V14" s="24">
        <v>0</v>
      </c>
      <c r="W14" s="24">
        <v>0</v>
      </c>
      <c r="X14" s="24"/>
      <c r="Y14" s="37">
        <f t="shared" si="5"/>
        <v>0</v>
      </c>
      <c r="Z14" s="24"/>
      <c r="AA14" s="24"/>
      <c r="AB14" s="42"/>
      <c r="AC14" s="24"/>
      <c r="AD14" s="24"/>
      <c r="AE14" s="37">
        <f t="shared" si="6"/>
        <v>0</v>
      </c>
      <c r="AF14" s="43"/>
    </row>
    <row r="15" ht="32" customHeight="1" spans="1:32">
      <c r="A15" s="19">
        <v>10</v>
      </c>
      <c r="B15" s="20" t="s">
        <v>62</v>
      </c>
      <c r="C15" s="21" t="s">
        <v>44</v>
      </c>
      <c r="D15" s="22" t="s">
        <v>45</v>
      </c>
      <c r="E15" s="23" t="s">
        <v>51</v>
      </c>
      <c r="F15" s="24">
        <v>4.76</v>
      </c>
      <c r="G15" s="24">
        <f t="shared" si="0"/>
        <v>4.76</v>
      </c>
      <c r="H15" s="24">
        <v>0</v>
      </c>
      <c r="I15" s="24">
        <f t="shared" si="1"/>
        <v>4.76</v>
      </c>
      <c r="J15" s="24">
        <v>106.5</v>
      </c>
      <c r="K15" s="24">
        <v>106.5</v>
      </c>
      <c r="L15" s="24">
        <v>11.35</v>
      </c>
      <c r="M15" s="24">
        <v>0</v>
      </c>
      <c r="N15" s="35">
        <f t="shared" si="2"/>
        <v>95.15</v>
      </c>
      <c r="O15" s="35">
        <f>IF(K15&lt;=0,0,IF(K15&gt;J15,0,J15-K15))</f>
        <v>0</v>
      </c>
      <c r="P15" s="35">
        <f t="shared" si="3"/>
        <v>95.15</v>
      </c>
      <c r="Q15" s="24">
        <v>4.76</v>
      </c>
      <c r="R15" s="24"/>
      <c r="S15" s="37">
        <f t="shared" si="4"/>
        <v>4.76</v>
      </c>
      <c r="T15" s="24">
        <v>0</v>
      </c>
      <c r="U15" s="24">
        <v>0</v>
      </c>
      <c r="V15" s="24">
        <v>0</v>
      </c>
      <c r="W15" s="24">
        <v>0</v>
      </c>
      <c r="X15" s="24"/>
      <c r="Y15" s="37">
        <f t="shared" si="5"/>
        <v>0</v>
      </c>
      <c r="Z15" s="24"/>
      <c r="AA15" s="24"/>
      <c r="AB15" s="42"/>
      <c r="AC15" s="24"/>
      <c r="AD15" s="24"/>
      <c r="AE15" s="37">
        <f t="shared" si="6"/>
        <v>0</v>
      </c>
      <c r="AF15" s="43"/>
    </row>
    <row r="16" ht="40.5" spans="1:32">
      <c r="A16" s="19">
        <v>11</v>
      </c>
      <c r="B16" s="20" t="s">
        <v>63</v>
      </c>
      <c r="C16" s="21" t="s">
        <v>44</v>
      </c>
      <c r="D16" s="22" t="s">
        <v>45</v>
      </c>
      <c r="E16" s="23" t="s">
        <v>46</v>
      </c>
      <c r="F16" s="24">
        <v>11.8</v>
      </c>
      <c r="G16" s="24">
        <f t="shared" si="0"/>
        <v>11.47</v>
      </c>
      <c r="H16" s="24">
        <v>0</v>
      </c>
      <c r="I16" s="24">
        <f t="shared" si="1"/>
        <v>11.47</v>
      </c>
      <c r="J16" s="24">
        <v>236</v>
      </c>
      <c r="K16" s="24">
        <v>236</v>
      </c>
      <c r="L16" s="24">
        <v>0</v>
      </c>
      <c r="M16" s="24">
        <v>0</v>
      </c>
      <c r="N16" s="35">
        <f t="shared" si="2"/>
        <v>236</v>
      </c>
      <c r="O16" s="35">
        <v>6.59</v>
      </c>
      <c r="P16" s="35">
        <f t="shared" si="3"/>
        <v>229.41</v>
      </c>
      <c r="Q16" s="24">
        <v>11.8</v>
      </c>
      <c r="R16" s="24">
        <v>0.33</v>
      </c>
      <c r="S16" s="37">
        <f t="shared" si="4"/>
        <v>11.47</v>
      </c>
      <c r="T16" s="24">
        <v>257.5</v>
      </c>
      <c r="U16" s="24">
        <v>257.5</v>
      </c>
      <c r="V16" s="24">
        <v>195.74</v>
      </c>
      <c r="W16" s="24">
        <v>0</v>
      </c>
      <c r="X16" s="24"/>
      <c r="Y16" s="37">
        <f t="shared" si="5"/>
        <v>0</v>
      </c>
      <c r="Z16" s="24"/>
      <c r="AA16" s="24"/>
      <c r="AB16" s="42"/>
      <c r="AC16" s="24"/>
      <c r="AD16" s="24"/>
      <c r="AE16" s="37">
        <f t="shared" si="6"/>
        <v>0</v>
      </c>
      <c r="AF16" s="43" t="s">
        <v>64</v>
      </c>
    </row>
    <row r="17" ht="40.5" spans="1:32">
      <c r="A17" s="19">
        <v>12</v>
      </c>
      <c r="B17" s="20" t="s">
        <v>65</v>
      </c>
      <c r="C17" s="21" t="s">
        <v>44</v>
      </c>
      <c r="D17" s="22" t="s">
        <v>45</v>
      </c>
      <c r="E17" s="23" t="s">
        <v>51</v>
      </c>
      <c r="F17" s="24">
        <v>177.38</v>
      </c>
      <c r="G17" s="24">
        <f t="shared" si="0"/>
        <v>173.53</v>
      </c>
      <c r="H17" s="24">
        <v>0</v>
      </c>
      <c r="I17" s="24">
        <f t="shared" si="1"/>
        <v>173.53</v>
      </c>
      <c r="J17" s="24">
        <v>2501.8</v>
      </c>
      <c r="K17" s="24">
        <v>2501.8</v>
      </c>
      <c r="L17" s="24">
        <v>59.04</v>
      </c>
      <c r="M17" s="24">
        <v>0</v>
      </c>
      <c r="N17" s="35">
        <f t="shared" si="2"/>
        <v>2442.76</v>
      </c>
      <c r="O17" s="35">
        <v>67</v>
      </c>
      <c r="P17" s="35">
        <f t="shared" si="3"/>
        <v>2375.76</v>
      </c>
      <c r="Q17" s="24">
        <v>98.86</v>
      </c>
      <c r="R17" s="24">
        <v>1.34</v>
      </c>
      <c r="S17" s="37">
        <f t="shared" si="4"/>
        <v>97.52</v>
      </c>
      <c r="T17" s="24">
        <v>1204.1</v>
      </c>
      <c r="U17" s="24">
        <v>1204.1</v>
      </c>
      <c r="V17" s="24">
        <v>1108.93</v>
      </c>
      <c r="W17" s="24">
        <v>78.52</v>
      </c>
      <c r="X17" s="24">
        <v>2.51</v>
      </c>
      <c r="Y17" s="37">
        <f t="shared" si="5"/>
        <v>76.01</v>
      </c>
      <c r="Z17" s="24"/>
      <c r="AA17" s="24"/>
      <c r="AB17" s="42"/>
      <c r="AC17" s="24"/>
      <c r="AD17" s="24"/>
      <c r="AE17" s="37">
        <f t="shared" si="6"/>
        <v>0</v>
      </c>
      <c r="AF17" s="43" t="s">
        <v>66</v>
      </c>
    </row>
    <row r="18" ht="40.5" spans="1:32">
      <c r="A18" s="19">
        <v>13</v>
      </c>
      <c r="B18" s="20" t="s">
        <v>67</v>
      </c>
      <c r="C18" s="21" t="s">
        <v>44</v>
      </c>
      <c r="D18" s="22" t="s">
        <v>45</v>
      </c>
      <c r="E18" s="23" t="s">
        <v>46</v>
      </c>
      <c r="F18" s="24">
        <v>82.09</v>
      </c>
      <c r="G18" s="24">
        <f t="shared" si="0"/>
        <v>81.98</v>
      </c>
      <c r="H18" s="24">
        <v>0</v>
      </c>
      <c r="I18" s="24">
        <f t="shared" si="1"/>
        <v>81.98</v>
      </c>
      <c r="J18" s="24">
        <v>1009.85</v>
      </c>
      <c r="K18" s="24">
        <v>1009.85</v>
      </c>
      <c r="L18" s="24">
        <v>25.71</v>
      </c>
      <c r="M18" s="24">
        <v>0</v>
      </c>
      <c r="N18" s="35">
        <f t="shared" si="2"/>
        <v>984.14</v>
      </c>
      <c r="O18" s="35">
        <v>1</v>
      </c>
      <c r="P18" s="35">
        <f t="shared" si="3"/>
        <v>983.14</v>
      </c>
      <c r="Q18" s="24">
        <v>49.21</v>
      </c>
      <c r="R18" s="24">
        <v>0.05</v>
      </c>
      <c r="S18" s="37">
        <f t="shared" si="4"/>
        <v>49.16</v>
      </c>
      <c r="T18" s="24">
        <v>455.09</v>
      </c>
      <c r="U18" s="24">
        <v>455.09</v>
      </c>
      <c r="V18" s="24">
        <v>436.09</v>
      </c>
      <c r="W18" s="24">
        <v>32.88</v>
      </c>
      <c r="X18" s="24">
        <v>0.06</v>
      </c>
      <c r="Y18" s="37">
        <f t="shared" si="5"/>
        <v>32.82</v>
      </c>
      <c r="Z18" s="24"/>
      <c r="AA18" s="24"/>
      <c r="AB18" s="42"/>
      <c r="AC18" s="24"/>
      <c r="AD18" s="24"/>
      <c r="AE18" s="37">
        <f t="shared" si="6"/>
        <v>0</v>
      </c>
      <c r="AF18" s="43" t="s">
        <v>68</v>
      </c>
    </row>
    <row r="19" ht="32" customHeight="1" spans="1:32">
      <c r="A19" s="19">
        <v>14</v>
      </c>
      <c r="B19" s="20" t="s">
        <v>69</v>
      </c>
      <c r="C19" s="21" t="s">
        <v>44</v>
      </c>
      <c r="D19" s="22" t="s">
        <v>45</v>
      </c>
      <c r="E19" s="23" t="s">
        <v>51</v>
      </c>
      <c r="F19" s="24">
        <v>6.46</v>
      </c>
      <c r="G19" s="24">
        <f t="shared" si="0"/>
        <v>6.46</v>
      </c>
      <c r="H19" s="24">
        <v>0</v>
      </c>
      <c r="I19" s="24">
        <f t="shared" si="1"/>
        <v>6.46</v>
      </c>
      <c r="J19" s="24">
        <v>134.16</v>
      </c>
      <c r="K19" s="24">
        <v>581</v>
      </c>
      <c r="L19" s="24">
        <v>4.92</v>
      </c>
      <c r="M19" s="24">
        <v>0</v>
      </c>
      <c r="N19" s="35">
        <f t="shared" si="2"/>
        <v>129.24</v>
      </c>
      <c r="O19" s="35">
        <f t="shared" ref="O19:O22" si="8">IF(K19&lt;=0,0,IF(K19&gt;J19,0,J19-K19))</f>
        <v>0</v>
      </c>
      <c r="P19" s="35">
        <f t="shared" si="3"/>
        <v>129.24</v>
      </c>
      <c r="Q19" s="24">
        <v>6.46</v>
      </c>
      <c r="R19" s="24"/>
      <c r="S19" s="37">
        <f t="shared" si="4"/>
        <v>6.46</v>
      </c>
      <c r="T19" s="24">
        <v>0</v>
      </c>
      <c r="U19" s="24">
        <v>0</v>
      </c>
      <c r="V19" s="24">
        <v>0</v>
      </c>
      <c r="W19" s="24">
        <v>0</v>
      </c>
      <c r="X19" s="24"/>
      <c r="Y19" s="37">
        <f t="shared" si="5"/>
        <v>0</v>
      </c>
      <c r="Z19" s="24"/>
      <c r="AA19" s="24"/>
      <c r="AB19" s="42"/>
      <c r="AC19" s="24"/>
      <c r="AD19" s="24"/>
      <c r="AE19" s="37">
        <f t="shared" si="6"/>
        <v>0</v>
      </c>
      <c r="AF19" s="43"/>
    </row>
    <row r="20" ht="40.5" spans="1:32">
      <c r="A20" s="19">
        <v>15</v>
      </c>
      <c r="B20" s="20" t="s">
        <v>70</v>
      </c>
      <c r="C20" s="21" t="s">
        <v>44</v>
      </c>
      <c r="D20" s="22" t="s">
        <v>45</v>
      </c>
      <c r="E20" s="23" t="s">
        <v>46</v>
      </c>
      <c r="F20" s="24">
        <v>15.1</v>
      </c>
      <c r="G20" s="24">
        <f t="shared" si="0"/>
        <v>14.3</v>
      </c>
      <c r="H20" s="24">
        <v>0</v>
      </c>
      <c r="I20" s="24">
        <f t="shared" si="1"/>
        <v>14.3</v>
      </c>
      <c r="J20" s="24">
        <v>318.45</v>
      </c>
      <c r="K20" s="24">
        <v>318.45</v>
      </c>
      <c r="L20" s="24">
        <v>16.42</v>
      </c>
      <c r="M20" s="24">
        <v>0</v>
      </c>
      <c r="N20" s="35">
        <f t="shared" si="2"/>
        <v>302.03</v>
      </c>
      <c r="O20" s="35">
        <v>16</v>
      </c>
      <c r="P20" s="35">
        <f t="shared" si="3"/>
        <v>286.03</v>
      </c>
      <c r="Q20" s="24">
        <v>15.1</v>
      </c>
      <c r="R20" s="24">
        <v>0.8</v>
      </c>
      <c r="S20" s="37">
        <f t="shared" si="4"/>
        <v>14.3</v>
      </c>
      <c r="T20" s="24">
        <v>398.74</v>
      </c>
      <c r="U20" s="24">
        <v>398.74</v>
      </c>
      <c r="V20" s="24">
        <v>335.78</v>
      </c>
      <c r="W20" s="24">
        <v>0</v>
      </c>
      <c r="X20" s="24"/>
      <c r="Y20" s="37">
        <f t="shared" si="5"/>
        <v>0</v>
      </c>
      <c r="Z20" s="24"/>
      <c r="AA20" s="24"/>
      <c r="AB20" s="42"/>
      <c r="AC20" s="24"/>
      <c r="AD20" s="24"/>
      <c r="AE20" s="37">
        <f t="shared" si="6"/>
        <v>0</v>
      </c>
      <c r="AF20" s="43" t="s">
        <v>71</v>
      </c>
    </row>
    <row r="21" ht="32" customHeight="1" spans="1:32">
      <c r="A21" s="19">
        <v>16</v>
      </c>
      <c r="B21" s="20" t="s">
        <v>72</v>
      </c>
      <c r="C21" s="21" t="s">
        <v>44</v>
      </c>
      <c r="D21" s="22" t="s">
        <v>45</v>
      </c>
      <c r="E21" s="23" t="s">
        <v>51</v>
      </c>
      <c r="F21" s="24">
        <v>11.34</v>
      </c>
      <c r="G21" s="24">
        <f t="shared" si="0"/>
        <v>11.34</v>
      </c>
      <c r="H21" s="24">
        <v>0</v>
      </c>
      <c r="I21" s="24">
        <f t="shared" si="1"/>
        <v>11.34</v>
      </c>
      <c r="J21" s="24">
        <v>226.83</v>
      </c>
      <c r="K21" s="24">
        <v>274</v>
      </c>
      <c r="L21" s="24">
        <v>0</v>
      </c>
      <c r="M21" s="24">
        <v>0</v>
      </c>
      <c r="N21" s="35">
        <f t="shared" si="2"/>
        <v>226.83</v>
      </c>
      <c r="O21" s="35">
        <f t="shared" si="8"/>
        <v>0</v>
      </c>
      <c r="P21" s="35">
        <f t="shared" si="3"/>
        <v>226.83</v>
      </c>
      <c r="Q21" s="24">
        <v>11.34</v>
      </c>
      <c r="R21" s="24"/>
      <c r="S21" s="37">
        <f t="shared" si="4"/>
        <v>11.34</v>
      </c>
      <c r="T21" s="24">
        <v>0</v>
      </c>
      <c r="U21" s="24">
        <v>0</v>
      </c>
      <c r="V21" s="24">
        <v>0</v>
      </c>
      <c r="W21" s="24">
        <v>0</v>
      </c>
      <c r="X21" s="24"/>
      <c r="Y21" s="37">
        <f t="shared" si="5"/>
        <v>0</v>
      </c>
      <c r="Z21" s="24"/>
      <c r="AA21" s="24"/>
      <c r="AB21" s="42"/>
      <c r="AC21" s="24"/>
      <c r="AD21" s="24"/>
      <c r="AE21" s="37">
        <f t="shared" si="6"/>
        <v>0</v>
      </c>
      <c r="AF21" s="43"/>
    </row>
    <row r="22" ht="32" customHeight="1" spans="1:32">
      <c r="A22" s="19">
        <v>17</v>
      </c>
      <c r="B22" s="20" t="s">
        <v>73</v>
      </c>
      <c r="C22" s="21" t="s">
        <v>44</v>
      </c>
      <c r="D22" s="22" t="s">
        <v>45</v>
      </c>
      <c r="E22" s="23" t="s">
        <v>51</v>
      </c>
      <c r="F22" s="24">
        <v>6.25</v>
      </c>
      <c r="G22" s="24">
        <f t="shared" si="0"/>
        <v>6.25</v>
      </c>
      <c r="H22" s="24">
        <v>0</v>
      </c>
      <c r="I22" s="24">
        <f t="shared" si="1"/>
        <v>6.25</v>
      </c>
      <c r="J22" s="24">
        <v>124.9</v>
      </c>
      <c r="K22" s="24">
        <v>124.9</v>
      </c>
      <c r="L22" s="24">
        <v>0</v>
      </c>
      <c r="M22" s="24">
        <v>0</v>
      </c>
      <c r="N22" s="35">
        <f t="shared" si="2"/>
        <v>124.9</v>
      </c>
      <c r="O22" s="35">
        <f t="shared" si="8"/>
        <v>0</v>
      </c>
      <c r="P22" s="35">
        <f t="shared" si="3"/>
        <v>124.9</v>
      </c>
      <c r="Q22" s="24">
        <v>6.25</v>
      </c>
      <c r="R22" s="24"/>
      <c r="S22" s="37">
        <f t="shared" si="4"/>
        <v>6.25</v>
      </c>
      <c r="T22" s="24">
        <v>0</v>
      </c>
      <c r="U22" s="24">
        <v>0</v>
      </c>
      <c r="V22" s="24">
        <v>0</v>
      </c>
      <c r="W22" s="24">
        <v>0</v>
      </c>
      <c r="X22" s="24"/>
      <c r="Y22" s="37">
        <f t="shared" si="5"/>
        <v>0</v>
      </c>
      <c r="Z22" s="24"/>
      <c r="AA22" s="24"/>
      <c r="AB22" s="42"/>
      <c r="AC22" s="24"/>
      <c r="AD22" s="24"/>
      <c r="AE22" s="37">
        <f t="shared" si="6"/>
        <v>0</v>
      </c>
      <c r="AF22" s="43"/>
    </row>
    <row r="23" ht="94.5" spans="1:32">
      <c r="A23" s="19">
        <v>18</v>
      </c>
      <c r="B23" s="20" t="s">
        <v>74</v>
      </c>
      <c r="C23" s="21" t="s">
        <v>44</v>
      </c>
      <c r="D23" s="22" t="s">
        <v>45</v>
      </c>
      <c r="E23" s="23" t="s">
        <v>46</v>
      </c>
      <c r="F23" s="24">
        <v>8.37</v>
      </c>
      <c r="G23" s="24">
        <f t="shared" si="0"/>
        <v>7.37</v>
      </c>
      <c r="H23" s="24">
        <v>0</v>
      </c>
      <c r="I23" s="24">
        <f t="shared" si="1"/>
        <v>7.37</v>
      </c>
      <c r="J23" s="24">
        <v>176.21</v>
      </c>
      <c r="K23" s="24">
        <v>176.21</v>
      </c>
      <c r="L23" s="24">
        <v>8.87</v>
      </c>
      <c r="M23" s="24">
        <v>0</v>
      </c>
      <c r="N23" s="35">
        <f t="shared" si="2"/>
        <v>167.34</v>
      </c>
      <c r="O23" s="35">
        <v>19.91</v>
      </c>
      <c r="P23" s="35">
        <f t="shared" si="3"/>
        <v>147.43</v>
      </c>
      <c r="Q23" s="24">
        <v>8.37</v>
      </c>
      <c r="R23" s="24">
        <v>1</v>
      </c>
      <c r="S23" s="37">
        <f t="shared" si="4"/>
        <v>7.37</v>
      </c>
      <c r="T23" s="24">
        <v>197.9</v>
      </c>
      <c r="U23" s="24">
        <v>197.9</v>
      </c>
      <c r="V23" s="24">
        <v>197.9</v>
      </c>
      <c r="W23" s="24">
        <v>0</v>
      </c>
      <c r="X23" s="24"/>
      <c r="Y23" s="37">
        <f t="shared" si="5"/>
        <v>0</v>
      </c>
      <c r="Z23" s="24"/>
      <c r="AA23" s="24"/>
      <c r="AB23" s="42"/>
      <c r="AC23" s="24"/>
      <c r="AD23" s="24"/>
      <c r="AE23" s="37">
        <f t="shared" si="6"/>
        <v>0</v>
      </c>
      <c r="AF23" s="43" t="s">
        <v>75</v>
      </c>
    </row>
    <row r="24" ht="32" customHeight="1" spans="1:32">
      <c r="A24" s="19">
        <v>19</v>
      </c>
      <c r="B24" s="20" t="s">
        <v>76</v>
      </c>
      <c r="C24" s="21" t="s">
        <v>44</v>
      </c>
      <c r="D24" s="22" t="s">
        <v>45</v>
      </c>
      <c r="E24" s="23" t="s">
        <v>46</v>
      </c>
      <c r="F24" s="24">
        <v>7.4</v>
      </c>
      <c r="G24" s="24">
        <f t="shared" si="0"/>
        <v>7.4</v>
      </c>
      <c r="H24" s="24">
        <v>0</v>
      </c>
      <c r="I24" s="24">
        <f t="shared" si="1"/>
        <v>7.4</v>
      </c>
      <c r="J24" s="24">
        <v>148.05</v>
      </c>
      <c r="K24" s="24">
        <v>148.05</v>
      </c>
      <c r="L24" s="24">
        <v>0</v>
      </c>
      <c r="M24" s="24">
        <v>0</v>
      </c>
      <c r="N24" s="35">
        <f t="shared" si="2"/>
        <v>148.05</v>
      </c>
      <c r="O24" s="35">
        <f t="shared" ref="O24:O27" si="9">IF(K24&lt;=0,0,IF(K24&gt;J24,0,J24-K24))</f>
        <v>0</v>
      </c>
      <c r="P24" s="35">
        <f t="shared" si="3"/>
        <v>148.05</v>
      </c>
      <c r="Q24" s="24">
        <v>7.4</v>
      </c>
      <c r="R24" s="24"/>
      <c r="S24" s="37">
        <f t="shared" si="4"/>
        <v>7.4</v>
      </c>
      <c r="T24" s="24">
        <v>0</v>
      </c>
      <c r="U24" s="24">
        <v>0</v>
      </c>
      <c r="V24" s="24">
        <v>0</v>
      </c>
      <c r="W24" s="24">
        <v>0</v>
      </c>
      <c r="X24" s="24"/>
      <c r="Y24" s="37">
        <f t="shared" si="5"/>
        <v>0</v>
      </c>
      <c r="Z24" s="24"/>
      <c r="AA24" s="24"/>
      <c r="AB24" s="42"/>
      <c r="AC24" s="24"/>
      <c r="AD24" s="24"/>
      <c r="AE24" s="37">
        <f t="shared" si="6"/>
        <v>0</v>
      </c>
      <c r="AF24" s="43"/>
    </row>
    <row r="25" ht="32" customHeight="1" spans="1:32">
      <c r="A25" s="19">
        <v>20</v>
      </c>
      <c r="B25" s="20" t="s">
        <v>77</v>
      </c>
      <c r="C25" s="21" t="s">
        <v>44</v>
      </c>
      <c r="D25" s="22" t="s">
        <v>45</v>
      </c>
      <c r="E25" s="23" t="s">
        <v>56</v>
      </c>
      <c r="F25" s="24">
        <v>14.81</v>
      </c>
      <c r="G25" s="24">
        <f t="shared" si="0"/>
        <v>14.81</v>
      </c>
      <c r="H25" s="24">
        <v>0</v>
      </c>
      <c r="I25" s="24">
        <f t="shared" si="1"/>
        <v>14.81</v>
      </c>
      <c r="J25" s="24">
        <v>315.41</v>
      </c>
      <c r="K25" s="24">
        <v>315.41</v>
      </c>
      <c r="L25" s="24">
        <v>19.29</v>
      </c>
      <c r="M25" s="24">
        <v>0</v>
      </c>
      <c r="N25" s="35">
        <f t="shared" si="2"/>
        <v>296.12</v>
      </c>
      <c r="O25" s="35">
        <f t="shared" si="9"/>
        <v>0</v>
      </c>
      <c r="P25" s="35">
        <f t="shared" si="3"/>
        <v>296.12</v>
      </c>
      <c r="Q25" s="24">
        <v>14.81</v>
      </c>
      <c r="R25" s="24"/>
      <c r="S25" s="37">
        <f t="shared" si="4"/>
        <v>14.81</v>
      </c>
      <c r="T25" s="24">
        <v>338.3</v>
      </c>
      <c r="U25" s="24">
        <v>338.3</v>
      </c>
      <c r="V25" s="24">
        <v>338.3</v>
      </c>
      <c r="W25" s="24">
        <v>0</v>
      </c>
      <c r="X25" s="24"/>
      <c r="Y25" s="37">
        <f t="shared" si="5"/>
        <v>0</v>
      </c>
      <c r="Z25" s="24"/>
      <c r="AA25" s="24"/>
      <c r="AB25" s="42"/>
      <c r="AC25" s="24"/>
      <c r="AD25" s="24"/>
      <c r="AE25" s="37">
        <f t="shared" si="6"/>
        <v>0</v>
      </c>
      <c r="AF25" s="43"/>
    </row>
    <row r="26" ht="32" customHeight="1" spans="1:32">
      <c r="A26" s="19">
        <v>21</v>
      </c>
      <c r="B26" s="20" t="s">
        <v>78</v>
      </c>
      <c r="C26" s="21" t="s">
        <v>44</v>
      </c>
      <c r="D26" s="22" t="s">
        <v>45</v>
      </c>
      <c r="E26" s="23" t="s">
        <v>51</v>
      </c>
      <c r="F26" s="24">
        <v>5.31</v>
      </c>
      <c r="G26" s="24">
        <f t="shared" si="0"/>
        <v>5.31</v>
      </c>
      <c r="H26" s="24">
        <v>0</v>
      </c>
      <c r="I26" s="24">
        <f t="shared" si="1"/>
        <v>5.31</v>
      </c>
      <c r="J26" s="24">
        <v>106.2</v>
      </c>
      <c r="K26" s="24">
        <v>106.2</v>
      </c>
      <c r="L26" s="24">
        <v>0</v>
      </c>
      <c r="M26" s="24">
        <v>0</v>
      </c>
      <c r="N26" s="35">
        <f t="shared" si="2"/>
        <v>106.2</v>
      </c>
      <c r="O26" s="35">
        <f t="shared" si="9"/>
        <v>0</v>
      </c>
      <c r="P26" s="35">
        <f t="shared" si="3"/>
        <v>106.2</v>
      </c>
      <c r="Q26" s="24">
        <v>5.31</v>
      </c>
      <c r="R26" s="24"/>
      <c r="S26" s="37">
        <f t="shared" si="4"/>
        <v>5.31</v>
      </c>
      <c r="T26" s="24">
        <v>0</v>
      </c>
      <c r="U26" s="24">
        <v>0</v>
      </c>
      <c r="V26" s="24">
        <v>0</v>
      </c>
      <c r="W26" s="24">
        <v>0</v>
      </c>
      <c r="X26" s="24"/>
      <c r="Y26" s="37">
        <f t="shared" si="5"/>
        <v>0</v>
      </c>
      <c r="Z26" s="24"/>
      <c r="AA26" s="24"/>
      <c r="AB26" s="42"/>
      <c r="AC26" s="24"/>
      <c r="AD26" s="24"/>
      <c r="AE26" s="37">
        <f t="shared" si="6"/>
        <v>0</v>
      </c>
      <c r="AF26" s="43"/>
    </row>
    <row r="27" ht="32" customHeight="1" spans="1:32">
      <c r="A27" s="19">
        <v>22</v>
      </c>
      <c r="B27" s="20" t="s">
        <v>79</v>
      </c>
      <c r="C27" s="21" t="s">
        <v>44</v>
      </c>
      <c r="D27" s="22" t="s">
        <v>45</v>
      </c>
      <c r="E27" s="23" t="s">
        <v>51</v>
      </c>
      <c r="F27" s="24">
        <v>15.02</v>
      </c>
      <c r="G27" s="24">
        <f t="shared" si="0"/>
        <v>15.02</v>
      </c>
      <c r="H27" s="24">
        <v>0</v>
      </c>
      <c r="I27" s="24">
        <f t="shared" si="1"/>
        <v>15.02</v>
      </c>
      <c r="J27" s="24">
        <v>300.4</v>
      </c>
      <c r="K27" s="24">
        <v>300.4</v>
      </c>
      <c r="L27" s="24">
        <v>0</v>
      </c>
      <c r="M27" s="24">
        <v>0</v>
      </c>
      <c r="N27" s="35">
        <f t="shared" si="2"/>
        <v>300.4</v>
      </c>
      <c r="O27" s="35">
        <f t="shared" si="9"/>
        <v>0</v>
      </c>
      <c r="P27" s="35">
        <f t="shared" si="3"/>
        <v>300.4</v>
      </c>
      <c r="Q27" s="24">
        <v>15.02</v>
      </c>
      <c r="R27" s="24"/>
      <c r="S27" s="37">
        <f t="shared" si="4"/>
        <v>15.02</v>
      </c>
      <c r="T27" s="24">
        <v>0</v>
      </c>
      <c r="U27" s="24">
        <v>0</v>
      </c>
      <c r="V27" s="24">
        <v>0</v>
      </c>
      <c r="W27" s="24">
        <v>0</v>
      </c>
      <c r="X27" s="24"/>
      <c r="Y27" s="37">
        <f t="shared" si="5"/>
        <v>0</v>
      </c>
      <c r="Z27" s="24"/>
      <c r="AA27" s="24"/>
      <c r="AB27" s="42"/>
      <c r="AC27" s="24"/>
      <c r="AD27" s="24"/>
      <c r="AE27" s="37">
        <f t="shared" si="6"/>
        <v>0</v>
      </c>
      <c r="AF27" s="43"/>
    </row>
    <row r="28" ht="40.5" spans="1:32">
      <c r="A28" s="19">
        <v>23</v>
      </c>
      <c r="B28" s="20" t="s">
        <v>80</v>
      </c>
      <c r="C28" s="21" t="s">
        <v>44</v>
      </c>
      <c r="D28" s="22" t="s">
        <v>45</v>
      </c>
      <c r="E28" s="23" t="s">
        <v>51</v>
      </c>
      <c r="F28" s="24">
        <v>10.96</v>
      </c>
      <c r="G28" s="24">
        <f t="shared" si="0"/>
        <v>9.85</v>
      </c>
      <c r="H28" s="24">
        <v>0</v>
      </c>
      <c r="I28" s="24">
        <f t="shared" si="1"/>
        <v>9.85</v>
      </c>
      <c r="J28" s="24">
        <v>219.27</v>
      </c>
      <c r="K28" s="24">
        <v>219.3</v>
      </c>
      <c r="L28" s="24">
        <v>0</v>
      </c>
      <c r="M28" s="24">
        <v>0</v>
      </c>
      <c r="N28" s="35">
        <f t="shared" si="2"/>
        <v>219.27</v>
      </c>
      <c r="O28" s="35">
        <v>22.28</v>
      </c>
      <c r="P28" s="35">
        <f t="shared" si="3"/>
        <v>196.99</v>
      </c>
      <c r="Q28" s="24">
        <v>10.96</v>
      </c>
      <c r="R28" s="24">
        <v>1.11</v>
      </c>
      <c r="S28" s="37">
        <f t="shared" si="4"/>
        <v>9.85</v>
      </c>
      <c r="T28" s="24">
        <v>0</v>
      </c>
      <c r="U28" s="24">
        <v>0</v>
      </c>
      <c r="V28" s="24">
        <v>0</v>
      </c>
      <c r="W28" s="24">
        <v>0</v>
      </c>
      <c r="X28" s="24"/>
      <c r="Y28" s="37">
        <f t="shared" si="5"/>
        <v>0</v>
      </c>
      <c r="Z28" s="24"/>
      <c r="AA28" s="24"/>
      <c r="AB28" s="42"/>
      <c r="AC28" s="24"/>
      <c r="AD28" s="24"/>
      <c r="AE28" s="37">
        <f t="shared" si="6"/>
        <v>0</v>
      </c>
      <c r="AF28" s="43" t="s">
        <v>81</v>
      </c>
    </row>
    <row r="29" ht="40.5" spans="1:32">
      <c r="A29" s="19">
        <v>24</v>
      </c>
      <c r="B29" s="20" t="s">
        <v>82</v>
      </c>
      <c r="C29" s="21" t="s">
        <v>44</v>
      </c>
      <c r="D29" s="22" t="s">
        <v>45</v>
      </c>
      <c r="E29" s="23" t="s">
        <v>51</v>
      </c>
      <c r="F29" s="24">
        <v>28.34</v>
      </c>
      <c r="G29" s="24">
        <f t="shared" si="0"/>
        <v>18.34</v>
      </c>
      <c r="H29" s="24">
        <v>0</v>
      </c>
      <c r="I29" s="24">
        <f t="shared" si="1"/>
        <v>18.34</v>
      </c>
      <c r="J29" s="24">
        <v>566.8</v>
      </c>
      <c r="K29" s="24">
        <v>566.8</v>
      </c>
      <c r="L29" s="24">
        <v>0</v>
      </c>
      <c r="M29" s="24">
        <v>0</v>
      </c>
      <c r="N29" s="35">
        <f t="shared" si="2"/>
        <v>566.8</v>
      </c>
      <c r="O29" s="35">
        <v>200</v>
      </c>
      <c r="P29" s="35">
        <f t="shared" si="3"/>
        <v>366.8</v>
      </c>
      <c r="Q29" s="24">
        <v>28.34</v>
      </c>
      <c r="R29" s="24">
        <v>10</v>
      </c>
      <c r="S29" s="37">
        <f t="shared" si="4"/>
        <v>18.34</v>
      </c>
      <c r="T29" s="24">
        <v>0</v>
      </c>
      <c r="U29" s="24">
        <v>0</v>
      </c>
      <c r="V29" s="24">
        <v>0</v>
      </c>
      <c r="W29" s="24">
        <v>0</v>
      </c>
      <c r="X29" s="24"/>
      <c r="Y29" s="37">
        <f t="shared" si="5"/>
        <v>0</v>
      </c>
      <c r="Z29" s="24"/>
      <c r="AA29" s="24"/>
      <c r="AB29" s="42"/>
      <c r="AC29" s="24"/>
      <c r="AD29" s="24"/>
      <c r="AE29" s="37">
        <f t="shared" si="6"/>
        <v>0</v>
      </c>
      <c r="AF29" s="43" t="s">
        <v>83</v>
      </c>
    </row>
    <row r="30" ht="32" customHeight="1" spans="1:32">
      <c r="A30" s="19">
        <v>25</v>
      </c>
      <c r="B30" s="20" t="s">
        <v>84</v>
      </c>
      <c r="C30" s="21" t="s">
        <v>44</v>
      </c>
      <c r="D30" s="22" t="s">
        <v>45</v>
      </c>
      <c r="E30" s="23" t="s">
        <v>46</v>
      </c>
      <c r="F30" s="24">
        <v>38.48</v>
      </c>
      <c r="G30" s="24">
        <f t="shared" si="0"/>
        <v>38.48</v>
      </c>
      <c r="H30" s="24">
        <v>0</v>
      </c>
      <c r="I30" s="24">
        <f t="shared" si="1"/>
        <v>38.48</v>
      </c>
      <c r="J30" s="24">
        <v>769.65</v>
      </c>
      <c r="K30" s="24">
        <v>769.7</v>
      </c>
      <c r="L30" s="24">
        <v>0</v>
      </c>
      <c r="M30" s="24">
        <v>0</v>
      </c>
      <c r="N30" s="35">
        <f t="shared" si="2"/>
        <v>769.65</v>
      </c>
      <c r="O30" s="35">
        <f t="shared" ref="O30:O36" si="10">IF(K30&lt;=0,0,IF(K30&gt;J30,0,J30-K30))</f>
        <v>0</v>
      </c>
      <c r="P30" s="35">
        <f t="shared" si="3"/>
        <v>769.65</v>
      </c>
      <c r="Q30" s="24">
        <v>38.48</v>
      </c>
      <c r="R30" s="24"/>
      <c r="S30" s="37">
        <f t="shared" si="4"/>
        <v>38.48</v>
      </c>
      <c r="T30" s="24">
        <v>960.82</v>
      </c>
      <c r="U30" s="24">
        <v>960.82</v>
      </c>
      <c r="V30" s="24">
        <v>912.82</v>
      </c>
      <c r="W30" s="24">
        <v>0</v>
      </c>
      <c r="X30" s="24"/>
      <c r="Y30" s="37">
        <f t="shared" si="5"/>
        <v>0</v>
      </c>
      <c r="Z30" s="24"/>
      <c r="AA30" s="24"/>
      <c r="AB30" s="42"/>
      <c r="AC30" s="24"/>
      <c r="AD30" s="24"/>
      <c r="AE30" s="37">
        <f t="shared" si="6"/>
        <v>0</v>
      </c>
      <c r="AF30" s="43"/>
    </row>
    <row r="31" ht="27" spans="1:32">
      <c r="A31" s="19">
        <v>26</v>
      </c>
      <c r="B31" s="20" t="s">
        <v>85</v>
      </c>
      <c r="C31" s="21" t="s">
        <v>44</v>
      </c>
      <c r="D31" s="22" t="s">
        <v>51</v>
      </c>
      <c r="E31" s="23" t="s">
        <v>46</v>
      </c>
      <c r="F31" s="24">
        <v>3.06</v>
      </c>
      <c r="G31" s="24">
        <f t="shared" si="0"/>
        <v>2.76</v>
      </c>
      <c r="H31" s="24">
        <v>0</v>
      </c>
      <c r="I31" s="24">
        <f t="shared" si="1"/>
        <v>2.76</v>
      </c>
      <c r="J31" s="24">
        <v>61.19</v>
      </c>
      <c r="K31" s="24">
        <v>0</v>
      </c>
      <c r="L31" s="24">
        <v>0</v>
      </c>
      <c r="M31" s="24">
        <v>0</v>
      </c>
      <c r="N31" s="35">
        <f t="shared" si="2"/>
        <v>61.19</v>
      </c>
      <c r="O31" s="35">
        <v>6</v>
      </c>
      <c r="P31" s="35">
        <f t="shared" si="3"/>
        <v>55.19</v>
      </c>
      <c r="Q31" s="24">
        <v>3.06</v>
      </c>
      <c r="R31" s="24">
        <v>0.3</v>
      </c>
      <c r="S31" s="37">
        <f t="shared" si="4"/>
        <v>2.76</v>
      </c>
      <c r="T31" s="24">
        <v>0</v>
      </c>
      <c r="U31" s="24">
        <v>0</v>
      </c>
      <c r="V31" s="24">
        <v>0</v>
      </c>
      <c r="W31" s="24">
        <v>0</v>
      </c>
      <c r="X31" s="24"/>
      <c r="Y31" s="37">
        <f t="shared" si="5"/>
        <v>0</v>
      </c>
      <c r="Z31" s="24"/>
      <c r="AA31" s="24"/>
      <c r="AB31" s="42"/>
      <c r="AC31" s="24"/>
      <c r="AD31" s="24"/>
      <c r="AE31" s="37">
        <f t="shared" si="6"/>
        <v>0</v>
      </c>
      <c r="AF31" s="43" t="s">
        <v>86</v>
      </c>
    </row>
    <row r="32" ht="54" spans="1:32">
      <c r="A32" s="19">
        <v>27</v>
      </c>
      <c r="B32" s="20" t="s">
        <v>87</v>
      </c>
      <c r="C32" s="21" t="s">
        <v>44</v>
      </c>
      <c r="D32" s="22" t="s">
        <v>45</v>
      </c>
      <c r="E32" s="23" t="s">
        <v>46</v>
      </c>
      <c r="F32" s="24">
        <v>14.19</v>
      </c>
      <c r="G32" s="24">
        <f t="shared" si="0"/>
        <v>13.31</v>
      </c>
      <c r="H32" s="24">
        <v>0</v>
      </c>
      <c r="I32" s="24">
        <f t="shared" si="1"/>
        <v>13.31</v>
      </c>
      <c r="J32" s="24">
        <v>300.02</v>
      </c>
      <c r="K32" s="24">
        <v>305</v>
      </c>
      <c r="L32" s="24">
        <v>16.28</v>
      </c>
      <c r="M32" s="24">
        <v>0</v>
      </c>
      <c r="N32" s="35">
        <f t="shared" si="2"/>
        <v>283.74</v>
      </c>
      <c r="O32" s="35">
        <v>17.55</v>
      </c>
      <c r="P32" s="35">
        <f t="shared" si="3"/>
        <v>266.19</v>
      </c>
      <c r="Q32" s="24">
        <v>14.19</v>
      </c>
      <c r="R32" s="24">
        <v>0.88</v>
      </c>
      <c r="S32" s="37">
        <f t="shared" si="4"/>
        <v>13.31</v>
      </c>
      <c r="T32" s="24">
        <v>366.2</v>
      </c>
      <c r="U32" s="24">
        <v>366.2</v>
      </c>
      <c r="V32" s="24">
        <v>366.2</v>
      </c>
      <c r="W32" s="24">
        <v>0</v>
      </c>
      <c r="X32" s="24"/>
      <c r="Y32" s="37">
        <f t="shared" si="5"/>
        <v>0</v>
      </c>
      <c r="Z32" s="24"/>
      <c r="AA32" s="24"/>
      <c r="AB32" s="42"/>
      <c r="AC32" s="24"/>
      <c r="AD32" s="24"/>
      <c r="AE32" s="37">
        <f t="shared" si="6"/>
        <v>0</v>
      </c>
      <c r="AF32" s="43" t="s">
        <v>88</v>
      </c>
    </row>
    <row r="33" ht="32" customHeight="1" spans="1:32">
      <c r="A33" s="19">
        <v>28</v>
      </c>
      <c r="B33" s="20" t="s">
        <v>89</v>
      </c>
      <c r="C33" s="21" t="s">
        <v>44</v>
      </c>
      <c r="D33" s="22" t="s">
        <v>45</v>
      </c>
      <c r="E33" s="23" t="s">
        <v>46</v>
      </c>
      <c r="F33" s="24">
        <v>5.18</v>
      </c>
      <c r="G33" s="24">
        <f t="shared" si="0"/>
        <v>5.18</v>
      </c>
      <c r="H33" s="24">
        <v>0</v>
      </c>
      <c r="I33" s="24">
        <f t="shared" si="1"/>
        <v>5.18</v>
      </c>
      <c r="J33" s="24">
        <v>125</v>
      </c>
      <c r="K33" s="24">
        <v>125</v>
      </c>
      <c r="L33" s="24">
        <v>21.35</v>
      </c>
      <c r="M33" s="24">
        <v>0</v>
      </c>
      <c r="N33" s="35">
        <f t="shared" si="2"/>
        <v>103.65</v>
      </c>
      <c r="O33" s="35">
        <f t="shared" si="10"/>
        <v>0</v>
      </c>
      <c r="P33" s="35">
        <f t="shared" si="3"/>
        <v>103.65</v>
      </c>
      <c r="Q33" s="24">
        <v>5.18</v>
      </c>
      <c r="R33" s="24"/>
      <c r="S33" s="37">
        <f t="shared" si="4"/>
        <v>5.18</v>
      </c>
      <c r="T33" s="24">
        <v>85</v>
      </c>
      <c r="U33" s="24">
        <v>85</v>
      </c>
      <c r="V33" s="24">
        <v>0</v>
      </c>
      <c r="W33" s="24">
        <v>0</v>
      </c>
      <c r="X33" s="24"/>
      <c r="Y33" s="37">
        <f t="shared" si="5"/>
        <v>0</v>
      </c>
      <c r="Z33" s="24"/>
      <c r="AA33" s="24"/>
      <c r="AB33" s="42"/>
      <c r="AC33" s="24"/>
      <c r="AD33" s="24"/>
      <c r="AE33" s="37">
        <f t="shared" si="6"/>
        <v>0</v>
      </c>
      <c r="AF33" s="43"/>
    </row>
    <row r="34" ht="32" customHeight="1" spans="1:32">
      <c r="A34" s="19">
        <v>29</v>
      </c>
      <c r="B34" s="20" t="s">
        <v>90</v>
      </c>
      <c r="C34" s="21" t="s">
        <v>44</v>
      </c>
      <c r="D34" s="22" t="s">
        <v>45</v>
      </c>
      <c r="E34" s="23" t="s">
        <v>51</v>
      </c>
      <c r="F34" s="24">
        <v>17.88</v>
      </c>
      <c r="G34" s="24">
        <f t="shared" si="0"/>
        <v>17.88</v>
      </c>
      <c r="H34" s="24">
        <v>0</v>
      </c>
      <c r="I34" s="24">
        <f t="shared" si="1"/>
        <v>17.88</v>
      </c>
      <c r="J34" s="24">
        <v>357.63</v>
      </c>
      <c r="K34" s="24">
        <v>357.63</v>
      </c>
      <c r="L34" s="24">
        <v>0</v>
      </c>
      <c r="M34" s="24">
        <v>0</v>
      </c>
      <c r="N34" s="35">
        <f t="shared" si="2"/>
        <v>357.63</v>
      </c>
      <c r="O34" s="35">
        <f t="shared" si="10"/>
        <v>0</v>
      </c>
      <c r="P34" s="35">
        <f t="shared" si="3"/>
        <v>357.63</v>
      </c>
      <c r="Q34" s="24">
        <v>17.88</v>
      </c>
      <c r="R34" s="24"/>
      <c r="S34" s="37">
        <f t="shared" si="4"/>
        <v>17.88</v>
      </c>
      <c r="T34" s="24">
        <v>0</v>
      </c>
      <c r="U34" s="24">
        <v>0</v>
      </c>
      <c r="V34" s="24">
        <v>0</v>
      </c>
      <c r="W34" s="24">
        <v>0</v>
      </c>
      <c r="X34" s="24"/>
      <c r="Y34" s="37">
        <f t="shared" si="5"/>
        <v>0</v>
      </c>
      <c r="Z34" s="24"/>
      <c r="AA34" s="24"/>
      <c r="AB34" s="42"/>
      <c r="AC34" s="24"/>
      <c r="AD34" s="24"/>
      <c r="AE34" s="37">
        <f t="shared" si="6"/>
        <v>0</v>
      </c>
      <c r="AF34" s="43"/>
    </row>
    <row r="35" ht="32" customHeight="1" spans="1:32">
      <c r="A35" s="19">
        <v>30</v>
      </c>
      <c r="B35" s="20" t="s">
        <v>91</v>
      </c>
      <c r="C35" s="21" t="s">
        <v>44</v>
      </c>
      <c r="D35" s="22" t="s">
        <v>45</v>
      </c>
      <c r="E35" s="23" t="s">
        <v>51</v>
      </c>
      <c r="F35" s="24">
        <v>17.14</v>
      </c>
      <c r="G35" s="24">
        <f t="shared" si="0"/>
        <v>17.14</v>
      </c>
      <c r="H35" s="24">
        <v>0</v>
      </c>
      <c r="I35" s="24">
        <f t="shared" si="1"/>
        <v>17.14</v>
      </c>
      <c r="J35" s="24">
        <v>242.27</v>
      </c>
      <c r="K35" s="24">
        <v>258.8</v>
      </c>
      <c r="L35" s="24">
        <v>0</v>
      </c>
      <c r="M35" s="24">
        <v>0</v>
      </c>
      <c r="N35" s="35">
        <f t="shared" si="2"/>
        <v>242.27</v>
      </c>
      <c r="O35" s="35">
        <f t="shared" si="10"/>
        <v>0</v>
      </c>
      <c r="P35" s="35">
        <f t="shared" si="3"/>
        <v>242.27</v>
      </c>
      <c r="Q35" s="24">
        <v>12.11</v>
      </c>
      <c r="R35" s="24"/>
      <c r="S35" s="37">
        <f t="shared" si="4"/>
        <v>12.11</v>
      </c>
      <c r="T35" s="24">
        <v>158.52</v>
      </c>
      <c r="U35" s="24">
        <v>158.52</v>
      </c>
      <c r="V35" s="24">
        <v>158.52</v>
      </c>
      <c r="W35" s="24">
        <v>5.03</v>
      </c>
      <c r="X35" s="24"/>
      <c r="Y35" s="37">
        <f t="shared" si="5"/>
        <v>5.03</v>
      </c>
      <c r="Z35" s="24"/>
      <c r="AA35" s="24"/>
      <c r="AB35" s="42"/>
      <c r="AC35" s="24"/>
      <c r="AD35" s="24"/>
      <c r="AE35" s="37">
        <f t="shared" si="6"/>
        <v>0</v>
      </c>
      <c r="AF35" s="43"/>
    </row>
    <row r="36" ht="32" customHeight="1" spans="1:32">
      <c r="A36" s="19">
        <v>31</v>
      </c>
      <c r="B36" s="20" t="s">
        <v>92</v>
      </c>
      <c r="C36" s="21" t="s">
        <v>44</v>
      </c>
      <c r="D36" s="22" t="s">
        <v>45</v>
      </c>
      <c r="E36" s="23" t="s">
        <v>46</v>
      </c>
      <c r="F36" s="24">
        <v>4.15</v>
      </c>
      <c r="G36" s="24">
        <f t="shared" si="0"/>
        <v>4.15</v>
      </c>
      <c r="H36" s="24">
        <v>0</v>
      </c>
      <c r="I36" s="24">
        <f t="shared" si="1"/>
        <v>4.15</v>
      </c>
      <c r="J36" s="24">
        <v>82.96</v>
      </c>
      <c r="K36" s="24">
        <v>160</v>
      </c>
      <c r="L36" s="24">
        <v>0</v>
      </c>
      <c r="M36" s="24">
        <v>0</v>
      </c>
      <c r="N36" s="35">
        <f t="shared" si="2"/>
        <v>82.96</v>
      </c>
      <c r="O36" s="35">
        <f t="shared" si="10"/>
        <v>0</v>
      </c>
      <c r="P36" s="35">
        <f t="shared" si="3"/>
        <v>82.96</v>
      </c>
      <c r="Q36" s="24">
        <v>4.15</v>
      </c>
      <c r="R36" s="24"/>
      <c r="S36" s="37">
        <f t="shared" si="4"/>
        <v>4.15</v>
      </c>
      <c r="T36" s="24">
        <v>135.6</v>
      </c>
      <c r="U36" s="24">
        <v>135.6</v>
      </c>
      <c r="V36" s="24">
        <v>135.6</v>
      </c>
      <c r="W36" s="24">
        <v>0</v>
      </c>
      <c r="X36" s="24"/>
      <c r="Y36" s="37">
        <f t="shared" si="5"/>
        <v>0</v>
      </c>
      <c r="Z36" s="24"/>
      <c r="AA36" s="24"/>
      <c r="AB36" s="42"/>
      <c r="AC36" s="24"/>
      <c r="AD36" s="24"/>
      <c r="AE36" s="37">
        <f t="shared" si="6"/>
        <v>0</v>
      </c>
      <c r="AF36" s="43"/>
    </row>
    <row r="37" ht="40.5" spans="1:32">
      <c r="A37" s="19">
        <v>32</v>
      </c>
      <c r="B37" s="20" t="s">
        <v>93</v>
      </c>
      <c r="C37" s="21" t="s">
        <v>44</v>
      </c>
      <c r="D37" s="22" t="s">
        <v>45</v>
      </c>
      <c r="E37" s="23" t="s">
        <v>51</v>
      </c>
      <c r="F37" s="24">
        <v>86.44</v>
      </c>
      <c r="G37" s="24">
        <f t="shared" si="0"/>
        <v>84.36</v>
      </c>
      <c r="H37" s="24">
        <v>0</v>
      </c>
      <c r="I37" s="24">
        <f t="shared" si="1"/>
        <v>84.36</v>
      </c>
      <c r="J37" s="24">
        <v>1910.94</v>
      </c>
      <c r="K37" s="24">
        <v>1911</v>
      </c>
      <c r="L37" s="24">
        <v>0</v>
      </c>
      <c r="M37" s="24">
        <v>0</v>
      </c>
      <c r="N37" s="35">
        <f t="shared" si="2"/>
        <v>1910.94</v>
      </c>
      <c r="O37" s="35">
        <v>52</v>
      </c>
      <c r="P37" s="35">
        <f t="shared" si="3"/>
        <v>1858.94</v>
      </c>
      <c r="Q37" s="24">
        <v>86.44</v>
      </c>
      <c r="R37" s="24">
        <v>2.08</v>
      </c>
      <c r="S37" s="37">
        <f t="shared" si="4"/>
        <v>84.36</v>
      </c>
      <c r="T37" s="24">
        <v>0</v>
      </c>
      <c r="U37" s="24">
        <v>0</v>
      </c>
      <c r="V37" s="24">
        <v>0</v>
      </c>
      <c r="W37" s="24">
        <v>0</v>
      </c>
      <c r="X37" s="24"/>
      <c r="Y37" s="37">
        <f t="shared" si="5"/>
        <v>0</v>
      </c>
      <c r="Z37" s="24"/>
      <c r="AA37" s="24"/>
      <c r="AB37" s="42"/>
      <c r="AC37" s="24"/>
      <c r="AD37" s="24"/>
      <c r="AE37" s="37">
        <f t="shared" si="6"/>
        <v>0</v>
      </c>
      <c r="AF37" s="43" t="s">
        <v>94</v>
      </c>
    </row>
    <row r="38" ht="32" customHeight="1" spans="1:32">
      <c r="A38" s="19">
        <v>33</v>
      </c>
      <c r="B38" s="20" t="s">
        <v>95</v>
      </c>
      <c r="C38" s="21" t="s">
        <v>44</v>
      </c>
      <c r="D38" s="22" t="s">
        <v>45</v>
      </c>
      <c r="E38" s="23" t="s">
        <v>51</v>
      </c>
      <c r="F38" s="24">
        <v>65.44</v>
      </c>
      <c r="G38" s="24">
        <f t="shared" si="0"/>
        <v>65.44</v>
      </c>
      <c r="H38" s="24">
        <v>0</v>
      </c>
      <c r="I38" s="24">
        <f t="shared" si="1"/>
        <v>65.44</v>
      </c>
      <c r="J38" s="24">
        <v>926.67</v>
      </c>
      <c r="K38" s="24">
        <v>926.7</v>
      </c>
      <c r="L38" s="24">
        <v>0</v>
      </c>
      <c r="M38" s="24">
        <v>0</v>
      </c>
      <c r="N38" s="35">
        <f t="shared" si="2"/>
        <v>926.67</v>
      </c>
      <c r="O38" s="35">
        <f t="shared" ref="O38:O42" si="11">IF(K38&lt;=0,0,IF(K38&gt;J38,0,J38-K38))</f>
        <v>0</v>
      </c>
      <c r="P38" s="35">
        <f t="shared" si="3"/>
        <v>926.67</v>
      </c>
      <c r="Q38" s="24">
        <v>46.33</v>
      </c>
      <c r="R38" s="24"/>
      <c r="S38" s="37">
        <f t="shared" si="4"/>
        <v>46.33</v>
      </c>
      <c r="T38" s="24">
        <v>608.1</v>
      </c>
      <c r="U38" s="24">
        <v>608.1</v>
      </c>
      <c r="V38" s="24">
        <v>608.1</v>
      </c>
      <c r="W38" s="24">
        <v>19.11</v>
      </c>
      <c r="X38" s="24"/>
      <c r="Y38" s="37">
        <f t="shared" si="5"/>
        <v>19.11</v>
      </c>
      <c r="Z38" s="24"/>
      <c r="AA38" s="24"/>
      <c r="AB38" s="42"/>
      <c r="AC38" s="24"/>
      <c r="AD38" s="24"/>
      <c r="AE38" s="37">
        <f t="shared" si="6"/>
        <v>0</v>
      </c>
      <c r="AF38" s="43"/>
    </row>
    <row r="39" ht="32" customHeight="1" spans="1:32">
      <c r="A39" s="19">
        <v>34</v>
      </c>
      <c r="B39" s="20" t="s">
        <v>96</v>
      </c>
      <c r="C39" s="21" t="s">
        <v>44</v>
      </c>
      <c r="D39" s="22" t="s">
        <v>45</v>
      </c>
      <c r="E39" s="23" t="s">
        <v>51</v>
      </c>
      <c r="F39" s="24">
        <v>17.01</v>
      </c>
      <c r="G39" s="24">
        <f t="shared" si="0"/>
        <v>17.01</v>
      </c>
      <c r="H39" s="24">
        <v>0</v>
      </c>
      <c r="I39" s="24">
        <f t="shared" si="1"/>
        <v>17.01</v>
      </c>
      <c r="J39" s="24">
        <v>238.05</v>
      </c>
      <c r="K39" s="24">
        <v>255</v>
      </c>
      <c r="L39" s="24">
        <v>0</v>
      </c>
      <c r="M39" s="24">
        <v>0</v>
      </c>
      <c r="N39" s="35">
        <f t="shared" si="2"/>
        <v>238.05</v>
      </c>
      <c r="O39" s="35">
        <f t="shared" si="11"/>
        <v>0</v>
      </c>
      <c r="P39" s="35">
        <f t="shared" si="3"/>
        <v>238.05</v>
      </c>
      <c r="Q39" s="24">
        <v>11.9</v>
      </c>
      <c r="R39" s="24"/>
      <c r="S39" s="37">
        <f t="shared" si="4"/>
        <v>11.9</v>
      </c>
      <c r="T39" s="24">
        <v>152.82</v>
      </c>
      <c r="U39" s="24">
        <v>152.82</v>
      </c>
      <c r="V39" s="24">
        <v>152.82</v>
      </c>
      <c r="W39" s="24">
        <v>5.11</v>
      </c>
      <c r="X39" s="24"/>
      <c r="Y39" s="37">
        <f t="shared" si="5"/>
        <v>5.11</v>
      </c>
      <c r="Z39" s="24"/>
      <c r="AA39" s="24"/>
      <c r="AB39" s="42"/>
      <c r="AC39" s="24"/>
      <c r="AD39" s="24"/>
      <c r="AE39" s="37">
        <f t="shared" si="6"/>
        <v>0</v>
      </c>
      <c r="AF39" s="43"/>
    </row>
    <row r="40" ht="40.5" spans="1:32">
      <c r="A40" s="19">
        <v>35</v>
      </c>
      <c r="B40" s="20" t="s">
        <v>97</v>
      </c>
      <c r="C40" s="21" t="s">
        <v>44</v>
      </c>
      <c r="D40" s="22" t="s">
        <v>45</v>
      </c>
      <c r="E40" s="23" t="s">
        <v>51</v>
      </c>
      <c r="F40" s="24">
        <v>45.9</v>
      </c>
      <c r="G40" s="24">
        <f t="shared" si="0"/>
        <v>43.05</v>
      </c>
      <c r="H40" s="24">
        <v>0</v>
      </c>
      <c r="I40" s="24">
        <f t="shared" si="1"/>
        <v>43.05</v>
      </c>
      <c r="J40" s="24">
        <v>918</v>
      </c>
      <c r="K40" s="24">
        <v>918</v>
      </c>
      <c r="L40" s="24">
        <v>0</v>
      </c>
      <c r="M40" s="24">
        <v>0</v>
      </c>
      <c r="N40" s="35">
        <f t="shared" si="2"/>
        <v>918</v>
      </c>
      <c r="O40" s="35">
        <v>57</v>
      </c>
      <c r="P40" s="35">
        <f t="shared" si="3"/>
        <v>861</v>
      </c>
      <c r="Q40" s="24">
        <v>45.9</v>
      </c>
      <c r="R40" s="24">
        <v>2.85</v>
      </c>
      <c r="S40" s="37">
        <f t="shared" si="4"/>
        <v>43.05</v>
      </c>
      <c r="T40" s="24">
        <v>0</v>
      </c>
      <c r="U40" s="24">
        <v>0</v>
      </c>
      <c r="V40" s="24">
        <v>0</v>
      </c>
      <c r="W40" s="24">
        <v>0</v>
      </c>
      <c r="X40" s="24"/>
      <c r="Y40" s="37">
        <f t="shared" si="5"/>
        <v>0</v>
      </c>
      <c r="Z40" s="24"/>
      <c r="AA40" s="24"/>
      <c r="AB40" s="42"/>
      <c r="AC40" s="24"/>
      <c r="AD40" s="24"/>
      <c r="AE40" s="37">
        <f t="shared" si="6"/>
        <v>0</v>
      </c>
      <c r="AF40" s="43" t="s">
        <v>98</v>
      </c>
    </row>
    <row r="41" ht="32" customHeight="1" spans="1:32">
      <c r="A41" s="19">
        <v>36</v>
      </c>
      <c r="B41" s="20" t="s">
        <v>99</v>
      </c>
      <c r="C41" s="21" t="s">
        <v>44</v>
      </c>
      <c r="D41" s="22" t="s">
        <v>51</v>
      </c>
      <c r="E41" s="23" t="s">
        <v>46</v>
      </c>
      <c r="F41" s="24">
        <v>5.04</v>
      </c>
      <c r="G41" s="24">
        <f t="shared" si="0"/>
        <v>5.04</v>
      </c>
      <c r="H41" s="24">
        <v>0</v>
      </c>
      <c r="I41" s="24">
        <f t="shared" si="1"/>
        <v>5.04</v>
      </c>
      <c r="J41" s="24">
        <v>105.86</v>
      </c>
      <c r="K41" s="24">
        <v>0</v>
      </c>
      <c r="L41" s="24">
        <v>5</v>
      </c>
      <c r="M41" s="24">
        <v>0</v>
      </c>
      <c r="N41" s="35">
        <f t="shared" si="2"/>
        <v>100.86</v>
      </c>
      <c r="O41" s="35">
        <f t="shared" si="11"/>
        <v>0</v>
      </c>
      <c r="P41" s="35">
        <f t="shared" si="3"/>
        <v>100.86</v>
      </c>
      <c r="Q41" s="24">
        <v>5.04</v>
      </c>
      <c r="R41" s="24"/>
      <c r="S41" s="37">
        <f t="shared" si="4"/>
        <v>5.04</v>
      </c>
      <c r="T41" s="24">
        <v>0</v>
      </c>
      <c r="U41" s="24">
        <v>0</v>
      </c>
      <c r="V41" s="24">
        <v>0</v>
      </c>
      <c r="W41" s="24">
        <v>0</v>
      </c>
      <c r="X41" s="24"/>
      <c r="Y41" s="37">
        <f t="shared" si="5"/>
        <v>0</v>
      </c>
      <c r="Z41" s="24"/>
      <c r="AA41" s="24"/>
      <c r="AB41" s="42"/>
      <c r="AC41" s="24"/>
      <c r="AD41" s="24"/>
      <c r="AE41" s="37">
        <f t="shared" si="6"/>
        <v>0</v>
      </c>
      <c r="AF41" s="43"/>
    </row>
    <row r="42" ht="32" customHeight="1" spans="1:32">
      <c r="A42" s="19">
        <v>37</v>
      </c>
      <c r="B42" s="20" t="s">
        <v>100</v>
      </c>
      <c r="C42" s="21" t="s">
        <v>44</v>
      </c>
      <c r="D42" s="22" t="s">
        <v>45</v>
      </c>
      <c r="E42" s="23" t="s">
        <v>51</v>
      </c>
      <c r="F42" s="24">
        <v>17.33</v>
      </c>
      <c r="G42" s="24">
        <f t="shared" si="0"/>
        <v>17.33</v>
      </c>
      <c r="H42" s="24">
        <v>0</v>
      </c>
      <c r="I42" s="24">
        <f t="shared" si="1"/>
        <v>17.33</v>
      </c>
      <c r="J42" s="24">
        <v>346.59</v>
      </c>
      <c r="K42" s="24">
        <v>551.3</v>
      </c>
      <c r="L42" s="24">
        <v>0</v>
      </c>
      <c r="M42" s="24">
        <v>0</v>
      </c>
      <c r="N42" s="35">
        <f t="shared" si="2"/>
        <v>346.59</v>
      </c>
      <c r="O42" s="35">
        <f t="shared" si="11"/>
        <v>0</v>
      </c>
      <c r="P42" s="35">
        <f t="shared" si="3"/>
        <v>346.59</v>
      </c>
      <c r="Q42" s="24">
        <v>17.33</v>
      </c>
      <c r="R42" s="24"/>
      <c r="S42" s="37">
        <f t="shared" si="4"/>
        <v>17.33</v>
      </c>
      <c r="T42" s="24">
        <v>0</v>
      </c>
      <c r="U42" s="24">
        <v>0</v>
      </c>
      <c r="V42" s="24">
        <v>0</v>
      </c>
      <c r="W42" s="24">
        <v>0</v>
      </c>
      <c r="X42" s="24"/>
      <c r="Y42" s="37">
        <f t="shared" si="5"/>
        <v>0</v>
      </c>
      <c r="Z42" s="24"/>
      <c r="AA42" s="24"/>
      <c r="AB42" s="42"/>
      <c r="AC42" s="24"/>
      <c r="AD42" s="24"/>
      <c r="AE42" s="37">
        <f t="shared" si="6"/>
        <v>0</v>
      </c>
      <c r="AF42" s="43"/>
    </row>
    <row r="43" ht="29" customHeight="1" spans="1:32">
      <c r="A43" s="25" t="s">
        <v>101</v>
      </c>
      <c r="B43" s="26"/>
      <c r="C43" s="26"/>
      <c r="D43" s="26"/>
      <c r="E43" s="27"/>
      <c r="F43" s="21">
        <f t="shared" ref="F43:AE43" si="12">SUM(F6:F42)</f>
        <v>1324.15</v>
      </c>
      <c r="G43" s="21">
        <f t="shared" si="12"/>
        <v>1291.68</v>
      </c>
      <c r="H43" s="21">
        <f t="shared" si="12"/>
        <v>0</v>
      </c>
      <c r="I43" s="36">
        <f t="shared" si="12"/>
        <v>1291.68</v>
      </c>
      <c r="J43" s="36">
        <f t="shared" si="12"/>
        <v>25455.56</v>
      </c>
      <c r="K43" s="21">
        <f t="shared" si="12"/>
        <v>27425.35</v>
      </c>
      <c r="L43" s="21">
        <f t="shared" si="12"/>
        <v>415.52</v>
      </c>
      <c r="M43" s="21">
        <f t="shared" si="12"/>
        <v>165.8</v>
      </c>
      <c r="N43" s="21">
        <f t="shared" si="12"/>
        <v>24874.24</v>
      </c>
      <c r="O43" s="21">
        <f t="shared" si="12"/>
        <v>613.02</v>
      </c>
      <c r="P43" s="21">
        <f t="shared" si="12"/>
        <v>24261.22</v>
      </c>
      <c r="Q43" s="21">
        <f t="shared" si="12"/>
        <v>1055.72</v>
      </c>
      <c r="R43" s="21">
        <f t="shared" si="12"/>
        <v>26.91</v>
      </c>
      <c r="S43" s="21">
        <f t="shared" si="12"/>
        <v>1028.81</v>
      </c>
      <c r="T43" s="21">
        <f t="shared" si="12"/>
        <v>8613.48</v>
      </c>
      <c r="U43" s="21">
        <f t="shared" si="12"/>
        <v>8613.48</v>
      </c>
      <c r="V43" s="21">
        <f t="shared" si="12"/>
        <v>8173</v>
      </c>
      <c r="W43" s="21">
        <f t="shared" si="12"/>
        <v>268.43</v>
      </c>
      <c r="X43" s="21">
        <f t="shared" si="12"/>
        <v>5.56</v>
      </c>
      <c r="Y43" s="21">
        <f t="shared" si="12"/>
        <v>262.87</v>
      </c>
      <c r="Z43" s="21">
        <f t="shared" si="12"/>
        <v>0</v>
      </c>
      <c r="AA43" s="21">
        <f t="shared" si="12"/>
        <v>0</v>
      </c>
      <c r="AB43" s="21">
        <f t="shared" si="12"/>
        <v>0</v>
      </c>
      <c r="AC43" s="21">
        <f t="shared" si="12"/>
        <v>0</v>
      </c>
      <c r="AD43" s="21">
        <f t="shared" si="12"/>
        <v>0</v>
      </c>
      <c r="AE43" s="21">
        <f t="shared" si="12"/>
        <v>0</v>
      </c>
      <c r="AF43" s="44"/>
    </row>
  </sheetData>
  <mergeCells count="11">
    <mergeCell ref="A2:AF2"/>
    <mergeCell ref="B4:E4"/>
    <mergeCell ref="F4:I4"/>
    <mergeCell ref="J4:P4"/>
    <mergeCell ref="Q4:S4"/>
    <mergeCell ref="T4:V4"/>
    <mergeCell ref="W4:Y4"/>
    <mergeCell ref="Z4:AE4"/>
    <mergeCell ref="A43:E43"/>
    <mergeCell ref="A4:A5"/>
    <mergeCell ref="AF4:AF5"/>
  </mergeCells>
  <dataValidations count="2">
    <dataValidation type="list" allowBlank="1" showInputMessage="1" showErrorMessage="1" sqref="E2:E3">
      <formula1>"高企,非高企"</formula1>
    </dataValidation>
    <dataValidation type="list" allowBlank="1" showInputMessage="1" showErrorMessage="1" sqref="D2:D3">
      <formula1>"纳统,未纳统"</formula1>
    </dataValidation>
  </dataValidations>
  <pageMargins left="0.472222222222222" right="0.393055555555556" top="0.751388888888889" bottom="0.590277777777778" header="0.298611111111111" footer="0.298611111111111"/>
  <pageSetup paperSize="9" scale="3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闽清县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2021-08-12T07:20:00Z</dcterms:created>
  <dcterms:modified xsi:type="dcterms:W3CDTF">2022-08-16T00:22:43Z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C710866697E64E669EF928ABB700B780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