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<sst xmlns="http://schemas.openxmlformats.org/spreadsheetml/2006/main" count="154" uniqueCount="122">
  <si>
    <t>附件3</t>
  </si>
  <si>
    <t>闽清县农业产业化重点龙头企业贷款贴息汇总表</t>
  </si>
  <si>
    <t>填报单位（盖章）：</t>
  </si>
  <si>
    <t>单位： 万元</t>
  </si>
  <si>
    <t>元</t>
  </si>
  <si>
    <t>序号</t>
  </si>
  <si>
    <t>企业名称</t>
  </si>
  <si>
    <t>企业法人姓名</t>
  </si>
  <si>
    <t>企业法人身份证号码</t>
  </si>
  <si>
    <t>企业统一信用代码</t>
  </si>
  <si>
    <t>贷款银行</t>
  </si>
  <si>
    <t>合同编号</t>
  </si>
  <si>
    <t>贷款
金额</t>
  </si>
  <si>
    <t>月贷款利率（%）</t>
  </si>
  <si>
    <t>贷款日期</t>
  </si>
  <si>
    <t>还款日期</t>
  </si>
  <si>
    <t>实际补贴贷款利率（基准年利率4.35%）</t>
  </si>
  <si>
    <t>实际补贴时间</t>
  </si>
  <si>
    <t>实际补贴天数</t>
  </si>
  <si>
    <t>申请贴息的贷款利息（元）</t>
  </si>
  <si>
    <t>申请贴息补助金额（元）</t>
  </si>
  <si>
    <t>福建省麒麟山茶业发展有限公司</t>
  </si>
  <si>
    <t>姚朝响</t>
  </si>
  <si>
    <t>350**********433</t>
  </si>
  <si>
    <t>91350124
759375254T</t>
  </si>
  <si>
    <t>闽清县农村信用合作联社下祝信用社</t>
  </si>
  <si>
    <t>下农信201714091</t>
  </si>
  <si>
    <t>2020年2月1日至6月30日</t>
  </si>
  <si>
    <t>下农信201714112</t>
  </si>
  <si>
    <t>中国邮政储蓄银行股份有限公司福州市分行</t>
  </si>
  <si>
    <t>35000023100219120017-2</t>
  </si>
  <si>
    <t>2020年2月26日至6月30日</t>
  </si>
  <si>
    <t>35000023100219120017-1</t>
  </si>
  <si>
    <t xml:space="preserve">                                                                                                                                                       小计</t>
  </si>
  <si>
    <t>福州西城食品有限公司</t>
  </si>
  <si>
    <t>余兆洋</t>
  </si>
  <si>
    <t>350**********833</t>
  </si>
  <si>
    <t>91350124
705145437X</t>
  </si>
  <si>
    <t>中国农业银行股份有限公司闽清县支行</t>
  </si>
  <si>
    <t>35010120190004237</t>
  </si>
  <si>
    <t xml:space="preserve">                                                                                                                                                      小计</t>
  </si>
  <si>
    <t>福建省闽清双棱竹业有限公司</t>
  </si>
  <si>
    <t>毛文岳</t>
  </si>
  <si>
    <t>350**********154</t>
  </si>
  <si>
    <t>91350124
553206930N</t>
  </si>
  <si>
    <t>闽清县农村信用合作联社云龙信用社</t>
  </si>
  <si>
    <t>2020年3月31日至6月30日</t>
  </si>
  <si>
    <t>中国邮政储蓄银行有限公司福州市分行</t>
  </si>
  <si>
    <t>35000023100219110006</t>
  </si>
  <si>
    <t>2020年2月1日至4月22日</t>
  </si>
  <si>
    <t>35000023100220040019</t>
  </si>
  <si>
    <t>2020年4月27日至6月30日</t>
  </si>
  <si>
    <t>2020年5月7日至6月30日</t>
  </si>
  <si>
    <t>中国银行股份有限公司闽清支行</t>
  </si>
  <si>
    <t>2019年SME侯人借字094号</t>
  </si>
  <si>
    <t>2020年2月1日至5月7日</t>
  </si>
  <si>
    <t>2020年SME侯人借字112号</t>
  </si>
  <si>
    <r>
      <rPr>
        <b/>
        <sz val="11"/>
        <color theme="1"/>
        <rFont val="宋体"/>
        <charset val="134"/>
      </rPr>
      <t xml:space="preserve">注： 合同编号2020年SME侯人借字112号贷款300万，其中2020年5月7日至2020年6月28日期间执行年利率4.7%，2020年6月29日至2021年5月7执行年利率4%。 </t>
    </r>
    <r>
      <rPr>
        <sz val="11"/>
        <color theme="1"/>
        <rFont val="宋体"/>
        <charset val="134"/>
      </rPr>
      <t xml:space="preserve">                  小计</t>
    </r>
  </si>
  <si>
    <t>福建同一农牧有限公司</t>
  </si>
  <si>
    <t>张仰枝</t>
  </si>
  <si>
    <t>350**********072</t>
  </si>
  <si>
    <t>91350124
0523281712</t>
  </si>
  <si>
    <t>下农信
202014015</t>
  </si>
  <si>
    <t>2020年4月28日至6月30日</t>
  </si>
  <si>
    <t>下农信
201914004-1</t>
  </si>
  <si>
    <t>2020年2月1日至3月20日</t>
  </si>
  <si>
    <t>闽清金德福食品有限公司</t>
  </si>
  <si>
    <t>邱德伟</t>
  </si>
  <si>
    <t>350**********851</t>
  </si>
  <si>
    <t>91350124
7264612289</t>
  </si>
  <si>
    <t>闽清县农村信用合作联社</t>
  </si>
  <si>
    <t>梅农信借字（2017）第17092号</t>
  </si>
  <si>
    <t>2020年2月1日至5月28日</t>
  </si>
  <si>
    <t>福州市凯达生态农业有限公司</t>
  </si>
  <si>
    <t>曹光标</t>
  </si>
  <si>
    <t>350**********036</t>
  </si>
  <si>
    <t>91350124
0774085735</t>
  </si>
  <si>
    <t>闽清县农村信用合作联社桔林信用社</t>
  </si>
  <si>
    <t>2020年2月1日至5月17日</t>
  </si>
  <si>
    <t>闽清航华木业有限公司</t>
  </si>
  <si>
    <t>毛文彬</t>
  </si>
  <si>
    <t>350**********988</t>
  </si>
  <si>
    <t>91350124
7490855951</t>
  </si>
  <si>
    <t>35000023100219040001</t>
  </si>
  <si>
    <t>2020年2月1日至5月29日</t>
  </si>
  <si>
    <t>35000023100219040001-1</t>
  </si>
  <si>
    <t>2020年5月29日至6月30日</t>
  </si>
  <si>
    <t>闽清县农村信用合作联社白樟信用社</t>
  </si>
  <si>
    <t>2020年2月1日至3月7日</t>
  </si>
  <si>
    <t>2020年5月14日至6月30日</t>
  </si>
  <si>
    <t xml:space="preserve">                                                                                                                                                                  小计</t>
  </si>
  <si>
    <t>福建省茶粉粉干有限公司</t>
  </si>
  <si>
    <t>王雪珍</t>
  </si>
  <si>
    <t>352***********326</t>
  </si>
  <si>
    <t>91350124
5853392791</t>
  </si>
  <si>
    <t>兴业银行股份有限公司福州分行</t>
  </si>
  <si>
    <t>流HL2020055</t>
  </si>
  <si>
    <t>2020年4月17日至6月30日</t>
  </si>
  <si>
    <t>中国工商银行股份有限公司闽清支行</t>
  </si>
  <si>
    <t>0140202773-2020年（闽清）字00008号</t>
  </si>
  <si>
    <t>3.85-4.05</t>
  </si>
  <si>
    <t>2020年3月10日至6月30日</t>
  </si>
  <si>
    <t>0140202773-2020年（闽清）字00018号</t>
  </si>
  <si>
    <t>2020年6月12日至6月30日</t>
  </si>
  <si>
    <t>2020年SME侯人借字051号</t>
  </si>
  <si>
    <t>2020年3月3日至6月30日</t>
  </si>
  <si>
    <t>闽清县农村信用合作联社塔庄信用社</t>
  </si>
  <si>
    <t>塔201708106号</t>
  </si>
  <si>
    <t>2020年2月1日至5月14日</t>
  </si>
  <si>
    <t>塔201708090号</t>
  </si>
  <si>
    <t>2020年2月1日至5月6日</t>
  </si>
  <si>
    <r>
      <rPr>
        <b/>
        <sz val="11"/>
        <color theme="1"/>
        <rFont val="宋体"/>
        <charset val="134"/>
      </rPr>
      <t xml:space="preserve">注：合同编号0140202773-2020年（闽清）字00008号，因贷款是随借随还，利率不等，利息按实际累计。 </t>
    </r>
    <r>
      <rPr>
        <sz val="11"/>
        <color theme="1"/>
        <rFont val="宋体"/>
        <charset val="134"/>
      </rPr>
      <t xml:space="preserve">                                                                  小计</t>
    </r>
  </si>
  <si>
    <t>建省闽清清禾农牧有限公司</t>
  </si>
  <si>
    <t>李世文</t>
  </si>
  <si>
    <t>350***********03X</t>
  </si>
  <si>
    <t>91350124
7573527292</t>
  </si>
  <si>
    <t>福州富鑫工艺品有限公司</t>
  </si>
  <si>
    <t>林宝忠</t>
  </si>
  <si>
    <t>350***********695</t>
  </si>
  <si>
    <t>91350124
7821742826</t>
  </si>
  <si>
    <t>2019年SME侯人借字130号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</si>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</sst>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22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</font>
    <font>
      <sz val="16"/>
      <color rgb="FF0000FF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32" fillId="18" borderId="5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horizontal="justify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tabSelected="1" topLeftCell="A26" workbookViewId="0">
      <selection activeCell="D42" sqref="D42"/>
    </sheetView>
  </sheetViews>
  <sheetFormatPr defaultColWidth="9" defaultRowHeight="13.5"/>
  <cols>
    <col min="1" max="1" width="4.05833333333333" style="1" customWidth="1"/>
    <col min="2" max="2" width="25.125" style="4" customWidth="1"/>
    <col min="3" max="3" width="7.125" style="5" customWidth="1"/>
    <col min="4" max="4" width="19.775" style="1" customWidth="1"/>
    <col min="5" max="5" width="12.25" style="1" customWidth="1"/>
    <col min="6" max="6" width="20.2333333333333" style="1" customWidth="1"/>
    <col min="7" max="7" width="14.2416666666667" style="1" customWidth="1"/>
    <col min="8" max="8" width="6.375" style="1" customWidth="1"/>
    <col min="9" max="9" width="7.85833333333333" style="1" customWidth="1"/>
    <col min="10" max="10" width="16.125" style="1" customWidth="1"/>
    <col min="11" max="11" width="14" style="1" customWidth="1"/>
    <col min="12" max="12" width="10.125" style="1" customWidth="1"/>
    <col min="13" max="13" width="12.75" style="1" customWidth="1"/>
    <col min="14" max="14" width="6.25" style="1" customWidth="1"/>
    <col min="15" max="15" width="10.25" style="5" customWidth="1"/>
    <col min="16" max="16" width="9.25" style="5" customWidth="1"/>
    <col min="17" max="17" width="9.375" style="1"/>
    <col min="18" max="18" width="11.375" style="1"/>
    <col min="19" max="16384" width="9" style="1"/>
  </cols>
  <sheetData>
    <row r="1" s="1" customFormat="1" ht="22.5" spans="1:18">
      <c r="A1" s="6" t="s">
        <v>0</v>
      </c>
      <c r="B1" s="7"/>
      <c r="C1" s="7"/>
      <c r="D1" s="8"/>
      <c r="E1" s="9"/>
      <c r="F1" s="9"/>
      <c r="G1" s="9"/>
      <c r="H1" s="9"/>
      <c r="I1" s="9"/>
      <c r="J1" s="9"/>
      <c r="K1" s="9"/>
      <c r="O1" s="11"/>
      <c r="P1" s="11"/>
      <c r="Q1" s="8"/>
      <c r="R1" s="8"/>
    </row>
    <row r="2" s="1" customFormat="1" ht="27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</row>
    <row r="3" s="1" customFormat="1" spans="1:18">
      <c r="A3" s="11" t="s">
        <v>2</v>
      </c>
      <c r="B3" s="12"/>
      <c r="C3" s="11"/>
      <c r="D3" s="11"/>
      <c r="E3" s="8"/>
      <c r="F3" s="8"/>
      <c r="G3" s="8"/>
      <c r="H3" s="8"/>
      <c r="I3" s="8"/>
      <c r="J3" s="8"/>
      <c r="K3" s="8"/>
      <c r="L3" s="8"/>
      <c r="M3" s="8"/>
      <c r="N3" s="8" t="s">
        <v>3</v>
      </c>
      <c r="O3" s="11" t="s">
        <v>4</v>
      </c>
      <c r="P3" s="11"/>
      <c r="Q3" s="8"/>
      <c r="R3" s="8"/>
    </row>
    <row r="4" s="1" customFormat="1" ht="56" customHeight="1" spans="1:18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33"/>
      <c r="R4" s="8"/>
    </row>
    <row r="5" s="2" customFormat="1" ht="39" customHeight="1" spans="1:18">
      <c r="A5" s="14">
        <v>1</v>
      </c>
      <c r="B5" s="13" t="s">
        <v>21</v>
      </c>
      <c r="C5" s="14" t="s">
        <v>22</v>
      </c>
      <c r="D5" s="38" t="s">
        <v>23</v>
      </c>
      <c r="E5" s="13" t="s">
        <v>24</v>
      </c>
      <c r="F5" s="13" t="s">
        <v>25</v>
      </c>
      <c r="G5" s="13" t="s">
        <v>26</v>
      </c>
      <c r="H5" s="14">
        <v>150</v>
      </c>
      <c r="I5" s="14">
        <v>4.7125</v>
      </c>
      <c r="J5" s="26">
        <v>42947</v>
      </c>
      <c r="K5" s="26">
        <v>44041</v>
      </c>
      <c r="L5" s="27">
        <v>5.655</v>
      </c>
      <c r="M5" s="13" t="s">
        <v>27</v>
      </c>
      <c r="N5" s="14">
        <v>151</v>
      </c>
      <c r="O5" s="14">
        <f t="shared" ref="O5:O8" si="0">ROUNDDOWN(0.0435/360*N5*H5,4)*10000</f>
        <v>27368</v>
      </c>
      <c r="P5" s="28">
        <f t="shared" ref="P5:P9" si="1">O5*0.1</f>
        <v>2736.8</v>
      </c>
      <c r="Q5" s="34"/>
      <c r="R5" s="34"/>
    </row>
    <row r="6" s="2" customFormat="1" ht="33" customHeight="1" spans="1:18">
      <c r="A6" s="14"/>
      <c r="B6" s="13"/>
      <c r="C6" s="14"/>
      <c r="D6" s="13"/>
      <c r="E6" s="13"/>
      <c r="F6" s="13" t="s">
        <v>25</v>
      </c>
      <c r="G6" s="13" t="s">
        <v>28</v>
      </c>
      <c r="H6" s="14">
        <v>406</v>
      </c>
      <c r="I6" s="29">
        <v>6</v>
      </c>
      <c r="J6" s="26">
        <v>43004</v>
      </c>
      <c r="K6" s="26">
        <v>44099</v>
      </c>
      <c r="L6" s="14">
        <v>7.2</v>
      </c>
      <c r="M6" s="13" t="s">
        <v>27</v>
      </c>
      <c r="N6" s="14">
        <v>151</v>
      </c>
      <c r="O6" s="14">
        <f t="shared" si="0"/>
        <v>74078</v>
      </c>
      <c r="P6" s="28">
        <f t="shared" si="1"/>
        <v>7407.8</v>
      </c>
      <c r="Q6" s="34"/>
      <c r="R6" s="34"/>
    </row>
    <row r="7" s="2" customFormat="1" ht="39" customHeight="1" spans="1:18">
      <c r="A7" s="14"/>
      <c r="B7" s="13"/>
      <c r="C7" s="14"/>
      <c r="D7" s="13"/>
      <c r="E7" s="13"/>
      <c r="F7" s="13" t="s">
        <v>29</v>
      </c>
      <c r="G7" s="13" t="s">
        <v>30</v>
      </c>
      <c r="H7" s="14">
        <v>93</v>
      </c>
      <c r="I7" s="14">
        <v>3.958</v>
      </c>
      <c r="J7" s="30">
        <v>43887</v>
      </c>
      <c r="K7" s="26">
        <v>44252</v>
      </c>
      <c r="L7" s="14">
        <v>4.75</v>
      </c>
      <c r="M7" s="13" t="s">
        <v>31</v>
      </c>
      <c r="N7" s="14">
        <v>126</v>
      </c>
      <c r="O7" s="14">
        <f t="shared" si="0"/>
        <v>14159</v>
      </c>
      <c r="P7" s="28">
        <f t="shared" si="1"/>
        <v>1415.9</v>
      </c>
      <c r="Q7" s="34"/>
      <c r="R7" s="34"/>
    </row>
    <row r="8" s="2" customFormat="1" ht="41" customHeight="1" spans="1:18">
      <c r="A8" s="14"/>
      <c r="B8" s="13"/>
      <c r="C8" s="14"/>
      <c r="D8" s="13"/>
      <c r="E8" s="13"/>
      <c r="F8" s="13" t="s">
        <v>29</v>
      </c>
      <c r="G8" s="38" t="s">
        <v>32</v>
      </c>
      <c r="H8" s="14">
        <v>407</v>
      </c>
      <c r="I8" s="14">
        <v>3.958</v>
      </c>
      <c r="J8" s="30">
        <v>43840</v>
      </c>
      <c r="K8" s="26">
        <v>44205</v>
      </c>
      <c r="L8" s="14">
        <v>4.75</v>
      </c>
      <c r="M8" s="13" t="s">
        <v>27</v>
      </c>
      <c r="N8" s="14">
        <v>151</v>
      </c>
      <c r="O8" s="14">
        <f t="shared" si="0"/>
        <v>74260</v>
      </c>
      <c r="P8" s="28">
        <f t="shared" si="1"/>
        <v>7426</v>
      </c>
      <c r="Q8" s="34"/>
      <c r="R8" s="34"/>
    </row>
    <row r="9" s="2" customFormat="1" ht="20" customHeight="1" spans="1:18">
      <c r="A9" s="14" t="s">
        <v>33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f>SUM(O5:O8)</f>
        <v>189865</v>
      </c>
      <c r="P9" s="28">
        <f t="shared" si="1"/>
        <v>18986.5</v>
      </c>
      <c r="Q9" s="34"/>
      <c r="R9" s="35"/>
    </row>
    <row r="10" s="2" customFormat="1" ht="41" customHeight="1" spans="1:18">
      <c r="A10" s="14">
        <v>2</v>
      </c>
      <c r="B10" s="13" t="s">
        <v>34</v>
      </c>
      <c r="C10" s="14" t="s">
        <v>35</v>
      </c>
      <c r="D10" s="39" t="s">
        <v>36</v>
      </c>
      <c r="E10" s="13" t="s">
        <v>37</v>
      </c>
      <c r="F10" s="13" t="s">
        <v>38</v>
      </c>
      <c r="G10" s="38" t="s">
        <v>39</v>
      </c>
      <c r="H10" s="14">
        <v>600</v>
      </c>
      <c r="I10" s="27">
        <v>4.0625</v>
      </c>
      <c r="J10" s="26">
        <v>43726</v>
      </c>
      <c r="K10" s="26">
        <v>44091</v>
      </c>
      <c r="L10" s="14">
        <v>4.875</v>
      </c>
      <c r="M10" s="13" t="s">
        <v>27</v>
      </c>
      <c r="N10" s="14">
        <v>151</v>
      </c>
      <c r="O10" s="14">
        <f t="shared" ref="O10:O18" si="2">ROUNDDOWN(0.0435/360*N10*H10,4)*10000</f>
        <v>109475</v>
      </c>
      <c r="P10" s="28">
        <v>10947</v>
      </c>
      <c r="Q10" s="34"/>
      <c r="R10" s="34"/>
    </row>
    <row r="11" s="2" customFormat="1" ht="21" customHeight="1" spans="1:18">
      <c r="A11" s="14" t="s">
        <v>40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>SUM(O10:O10)</f>
        <v>109475</v>
      </c>
      <c r="P11" s="31">
        <v>10947</v>
      </c>
      <c r="Q11" s="34"/>
      <c r="R11" s="36"/>
    </row>
    <row r="12" s="2" customFormat="1" ht="35" customHeight="1" spans="1:18">
      <c r="A12" s="14">
        <v>3</v>
      </c>
      <c r="B12" s="13" t="s">
        <v>41</v>
      </c>
      <c r="C12" s="14" t="s">
        <v>42</v>
      </c>
      <c r="D12" s="39" t="s">
        <v>43</v>
      </c>
      <c r="E12" s="13" t="s">
        <v>44</v>
      </c>
      <c r="F12" s="13" t="s">
        <v>45</v>
      </c>
      <c r="G12" s="14">
        <v>2016241</v>
      </c>
      <c r="H12" s="14">
        <v>750</v>
      </c>
      <c r="I12" s="14">
        <v>6.3</v>
      </c>
      <c r="J12" s="26">
        <v>42684</v>
      </c>
      <c r="K12" s="26">
        <v>44509</v>
      </c>
      <c r="L12" s="14">
        <v>7.56</v>
      </c>
      <c r="M12" s="13" t="s">
        <v>27</v>
      </c>
      <c r="N12" s="14">
        <v>151</v>
      </c>
      <c r="O12" s="14">
        <f t="shared" si="2"/>
        <v>136843</v>
      </c>
      <c r="P12" s="28">
        <f t="shared" ref="P12:P41" si="3">O12*0.1</f>
        <v>13684.3</v>
      </c>
      <c r="Q12" s="34"/>
      <c r="R12" s="34"/>
    </row>
    <row r="13" s="3" customFormat="1" ht="35" customHeight="1" spans="1:18">
      <c r="A13" s="14"/>
      <c r="B13" s="13"/>
      <c r="C13" s="14"/>
      <c r="D13" s="14"/>
      <c r="E13" s="13"/>
      <c r="F13" s="15" t="s">
        <v>45</v>
      </c>
      <c r="G13" s="16">
        <v>202003019</v>
      </c>
      <c r="H13" s="16">
        <v>200</v>
      </c>
      <c r="I13" s="16">
        <v>3.625</v>
      </c>
      <c r="J13" s="30">
        <v>43921</v>
      </c>
      <c r="K13" s="30">
        <v>44285</v>
      </c>
      <c r="L13" s="16">
        <v>4.35</v>
      </c>
      <c r="M13" s="15" t="s">
        <v>46</v>
      </c>
      <c r="N13" s="16">
        <v>92</v>
      </c>
      <c r="O13" s="14">
        <f t="shared" si="2"/>
        <v>22233</v>
      </c>
      <c r="P13" s="28">
        <f t="shared" si="3"/>
        <v>2223.3</v>
      </c>
      <c r="Q13" s="36"/>
      <c r="R13" s="36"/>
    </row>
    <row r="14" s="3" customFormat="1" ht="35" customHeight="1" spans="1:18">
      <c r="A14" s="14"/>
      <c r="B14" s="13"/>
      <c r="C14" s="14"/>
      <c r="D14" s="14"/>
      <c r="E14" s="13"/>
      <c r="F14" s="13" t="s">
        <v>47</v>
      </c>
      <c r="G14" s="40" t="s">
        <v>48</v>
      </c>
      <c r="H14" s="16">
        <v>900</v>
      </c>
      <c r="I14" s="16">
        <v>3.958</v>
      </c>
      <c r="J14" s="30">
        <v>43832</v>
      </c>
      <c r="K14" s="30">
        <v>43943</v>
      </c>
      <c r="L14" s="16">
        <v>4.75</v>
      </c>
      <c r="M14" s="15" t="s">
        <v>49</v>
      </c>
      <c r="N14" s="16">
        <v>82</v>
      </c>
      <c r="O14" s="14">
        <f t="shared" si="2"/>
        <v>89175</v>
      </c>
      <c r="P14" s="28">
        <f t="shared" si="3"/>
        <v>8917.5</v>
      </c>
      <c r="Q14" s="36"/>
      <c r="R14" s="36"/>
    </row>
    <row r="15" s="3" customFormat="1" ht="35" customHeight="1" spans="1:18">
      <c r="A15" s="14"/>
      <c r="B15" s="13"/>
      <c r="C15" s="14"/>
      <c r="D15" s="14"/>
      <c r="E15" s="13"/>
      <c r="F15" s="13" t="s">
        <v>47</v>
      </c>
      <c r="G15" s="40" t="s">
        <v>48</v>
      </c>
      <c r="H15" s="16">
        <v>900</v>
      </c>
      <c r="I15" s="16">
        <v>3.985</v>
      </c>
      <c r="J15" s="30">
        <v>43844</v>
      </c>
      <c r="K15" s="30">
        <v>43943</v>
      </c>
      <c r="L15" s="16">
        <v>4.75</v>
      </c>
      <c r="M15" s="15" t="s">
        <v>49</v>
      </c>
      <c r="N15" s="16">
        <v>82</v>
      </c>
      <c r="O15" s="14">
        <f t="shared" si="2"/>
        <v>89175</v>
      </c>
      <c r="P15" s="28">
        <f t="shared" si="3"/>
        <v>8917.5</v>
      </c>
      <c r="Q15" s="36"/>
      <c r="R15" s="36"/>
    </row>
    <row r="16" s="2" customFormat="1" ht="35" customHeight="1" spans="1:18">
      <c r="A16" s="14"/>
      <c r="B16" s="13"/>
      <c r="C16" s="14"/>
      <c r="D16" s="14"/>
      <c r="E16" s="13"/>
      <c r="F16" s="13" t="s">
        <v>47</v>
      </c>
      <c r="G16" s="38" t="s">
        <v>50</v>
      </c>
      <c r="H16" s="14">
        <v>1800</v>
      </c>
      <c r="I16" s="14">
        <v>3.625</v>
      </c>
      <c r="J16" s="26">
        <v>43948</v>
      </c>
      <c r="K16" s="26">
        <v>44312</v>
      </c>
      <c r="L16" s="14">
        <v>4.35</v>
      </c>
      <c r="M16" s="15" t="s">
        <v>51</v>
      </c>
      <c r="N16" s="14">
        <v>65</v>
      </c>
      <c r="O16" s="14">
        <f t="shared" si="2"/>
        <v>141375</v>
      </c>
      <c r="P16" s="28">
        <f t="shared" si="3"/>
        <v>14137.5</v>
      </c>
      <c r="Q16" s="34"/>
      <c r="R16" s="34"/>
    </row>
    <row r="17" s="2" customFormat="1" ht="35" customHeight="1" spans="1:18">
      <c r="A17" s="14"/>
      <c r="B17" s="13"/>
      <c r="C17" s="14"/>
      <c r="D17" s="14"/>
      <c r="E17" s="13"/>
      <c r="F17" s="13" t="s">
        <v>47</v>
      </c>
      <c r="G17" s="38" t="s">
        <v>50</v>
      </c>
      <c r="H17" s="14">
        <v>1150</v>
      </c>
      <c r="I17" s="14">
        <v>3.625</v>
      </c>
      <c r="J17" s="26">
        <v>43958</v>
      </c>
      <c r="K17" s="26">
        <v>44322</v>
      </c>
      <c r="L17" s="14">
        <v>4.35</v>
      </c>
      <c r="M17" s="15" t="s">
        <v>52</v>
      </c>
      <c r="N17" s="14">
        <v>55</v>
      </c>
      <c r="O17" s="14">
        <f t="shared" si="2"/>
        <v>76427</v>
      </c>
      <c r="P17" s="28">
        <f t="shared" si="3"/>
        <v>7642.7</v>
      </c>
      <c r="Q17" s="34"/>
      <c r="R17" s="34"/>
    </row>
    <row r="18" s="2" customFormat="1" ht="35" customHeight="1" spans="1:18">
      <c r="A18" s="14"/>
      <c r="B18" s="13"/>
      <c r="C18" s="14"/>
      <c r="D18" s="14"/>
      <c r="E18" s="13"/>
      <c r="F18" s="13" t="s">
        <v>53</v>
      </c>
      <c r="G18" s="13" t="s">
        <v>54</v>
      </c>
      <c r="H18" s="14">
        <v>300</v>
      </c>
      <c r="I18" s="14">
        <v>4.132</v>
      </c>
      <c r="J18" s="26">
        <v>43592</v>
      </c>
      <c r="K18" s="26">
        <v>43958</v>
      </c>
      <c r="L18" s="14">
        <v>4.959</v>
      </c>
      <c r="M18" s="15" t="s">
        <v>55</v>
      </c>
      <c r="N18" s="16">
        <v>97</v>
      </c>
      <c r="O18" s="14">
        <f t="shared" si="2"/>
        <v>35162</v>
      </c>
      <c r="P18" s="28">
        <f t="shared" si="3"/>
        <v>3516.2</v>
      </c>
      <c r="Q18" s="34"/>
      <c r="R18" s="34"/>
    </row>
    <row r="19" s="2" customFormat="1" ht="35" customHeight="1" spans="1:18">
      <c r="A19" s="14"/>
      <c r="B19" s="13"/>
      <c r="C19" s="14"/>
      <c r="D19" s="14"/>
      <c r="E19" s="13"/>
      <c r="F19" s="15" t="s">
        <v>53</v>
      </c>
      <c r="G19" s="15" t="s">
        <v>56</v>
      </c>
      <c r="H19" s="16">
        <v>300</v>
      </c>
      <c r="I19" s="16">
        <v>3.916</v>
      </c>
      <c r="J19" s="30">
        <v>43958</v>
      </c>
      <c r="K19" s="30">
        <v>44323</v>
      </c>
      <c r="L19" s="16">
        <v>4.7</v>
      </c>
      <c r="M19" s="15" t="s">
        <v>52</v>
      </c>
      <c r="N19" s="16">
        <v>54</v>
      </c>
      <c r="O19" s="14">
        <v>19516</v>
      </c>
      <c r="P19" s="28">
        <f t="shared" si="3"/>
        <v>1951.6</v>
      </c>
      <c r="Q19" s="34"/>
      <c r="R19" s="34"/>
    </row>
    <row r="20" s="2" customFormat="1" ht="27" customHeight="1" spans="1:18">
      <c r="A20" s="17" t="s">
        <v>57</v>
      </c>
      <c r="B20" s="13"/>
      <c r="C20" s="1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4">
        <f>SUM(O12:O19)</f>
        <v>609906</v>
      </c>
      <c r="P20" s="28">
        <f t="shared" si="3"/>
        <v>60990.6</v>
      </c>
      <c r="Q20" s="34"/>
      <c r="R20" s="35"/>
    </row>
    <row r="21" s="2" customFormat="1" ht="36" customHeight="1" spans="1:18">
      <c r="A21" s="14">
        <v>4</v>
      </c>
      <c r="B21" s="13" t="s">
        <v>58</v>
      </c>
      <c r="C21" s="14" t="s">
        <v>59</v>
      </c>
      <c r="D21" s="39" t="s">
        <v>60</v>
      </c>
      <c r="E21" s="13" t="s">
        <v>61</v>
      </c>
      <c r="F21" s="13" t="s">
        <v>25</v>
      </c>
      <c r="G21" s="13" t="s">
        <v>62</v>
      </c>
      <c r="H21" s="14">
        <v>360</v>
      </c>
      <c r="I21" s="14">
        <v>4.25</v>
      </c>
      <c r="J21" s="26">
        <v>43934</v>
      </c>
      <c r="K21" s="26">
        <v>45028</v>
      </c>
      <c r="L21" s="14">
        <v>5.1</v>
      </c>
      <c r="M21" s="13" t="s">
        <v>63</v>
      </c>
      <c r="N21" s="14">
        <v>64</v>
      </c>
      <c r="O21" s="14">
        <f t="shared" ref="O21:O24" si="4">ROUNDDOWN(0.0435/360*N21*H21,4)*10000</f>
        <v>27840</v>
      </c>
      <c r="P21" s="28">
        <f t="shared" si="3"/>
        <v>2784</v>
      </c>
      <c r="Q21" s="34"/>
      <c r="R21" s="34"/>
    </row>
    <row r="22" s="2" customFormat="1" ht="34" customHeight="1" spans="1:18">
      <c r="A22" s="14"/>
      <c r="B22" s="13"/>
      <c r="C22" s="14"/>
      <c r="D22" s="14"/>
      <c r="E22" s="13"/>
      <c r="F22" s="13" t="s">
        <v>25</v>
      </c>
      <c r="G22" s="13" t="s">
        <v>64</v>
      </c>
      <c r="H22" s="14">
        <v>400</v>
      </c>
      <c r="I22" s="16">
        <v>6.1</v>
      </c>
      <c r="J22" s="26">
        <v>43545</v>
      </c>
      <c r="K22" s="26">
        <v>43910</v>
      </c>
      <c r="L22" s="14">
        <v>7.32</v>
      </c>
      <c r="M22" s="13" t="s">
        <v>65</v>
      </c>
      <c r="N22" s="14">
        <v>49</v>
      </c>
      <c r="O22" s="14">
        <f t="shared" si="4"/>
        <v>23683</v>
      </c>
      <c r="P22" s="28">
        <f t="shared" si="3"/>
        <v>2368.3</v>
      </c>
      <c r="Q22" s="34"/>
      <c r="R22" s="34"/>
    </row>
    <row r="23" s="2" customFormat="1" ht="20" customHeight="1" spans="1:18">
      <c r="A23" s="14" t="s">
        <v>40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>SUM(O21:O22)</f>
        <v>51523</v>
      </c>
      <c r="P23" s="28">
        <f t="shared" si="3"/>
        <v>5152.3</v>
      </c>
      <c r="Q23" s="34"/>
      <c r="R23" s="34"/>
    </row>
    <row r="24" s="2" customFormat="1" ht="41" customHeight="1" spans="1:18">
      <c r="A24" s="14">
        <v>5</v>
      </c>
      <c r="B24" s="13" t="s">
        <v>66</v>
      </c>
      <c r="C24" s="14" t="s">
        <v>67</v>
      </c>
      <c r="D24" s="39" t="s">
        <v>68</v>
      </c>
      <c r="E24" s="13" t="s">
        <v>69</v>
      </c>
      <c r="F24" s="13" t="s">
        <v>70</v>
      </c>
      <c r="G24" s="13" t="s">
        <v>71</v>
      </c>
      <c r="H24" s="14">
        <v>100</v>
      </c>
      <c r="I24" s="14">
        <v>5.146</v>
      </c>
      <c r="J24" s="26">
        <v>42886</v>
      </c>
      <c r="K24" s="26">
        <v>43979</v>
      </c>
      <c r="L24" s="14">
        <v>6.175</v>
      </c>
      <c r="M24" s="13" t="s">
        <v>72</v>
      </c>
      <c r="N24" s="14">
        <v>118</v>
      </c>
      <c r="O24" s="14">
        <f t="shared" si="4"/>
        <v>14258</v>
      </c>
      <c r="P24" s="28">
        <f t="shared" si="3"/>
        <v>1425.8</v>
      </c>
      <c r="Q24" s="34"/>
      <c r="R24" s="34"/>
    </row>
    <row r="25" s="2" customFormat="1" ht="21" customHeight="1" spans="1:18">
      <c r="A25" s="14" t="s">
        <v>40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>SUM(O24:O24)</f>
        <v>14258</v>
      </c>
      <c r="P25" s="28">
        <f t="shared" si="3"/>
        <v>1425.8</v>
      </c>
      <c r="Q25" s="34"/>
      <c r="R25" s="34"/>
    </row>
    <row r="26" s="2" customFormat="1" ht="40" customHeight="1" spans="1:18">
      <c r="A26" s="14">
        <v>6</v>
      </c>
      <c r="B26" s="13" t="s">
        <v>73</v>
      </c>
      <c r="C26" s="14" t="s">
        <v>74</v>
      </c>
      <c r="D26" s="39" t="s">
        <v>75</v>
      </c>
      <c r="E26" s="13" t="s">
        <v>76</v>
      </c>
      <c r="F26" s="13" t="s">
        <v>77</v>
      </c>
      <c r="G26" s="14">
        <v>201716153</v>
      </c>
      <c r="H26" s="14">
        <v>100</v>
      </c>
      <c r="I26" s="14">
        <v>5.146</v>
      </c>
      <c r="J26" s="26">
        <v>42873</v>
      </c>
      <c r="K26" s="26">
        <v>43968</v>
      </c>
      <c r="L26" s="14">
        <v>6.175</v>
      </c>
      <c r="M26" s="13" t="s">
        <v>78</v>
      </c>
      <c r="N26" s="14">
        <v>107</v>
      </c>
      <c r="O26" s="14">
        <f t="shared" ref="O26:O31" si="5">ROUNDDOWN(0.0435/360*N26*H26,4)*10000</f>
        <v>12929</v>
      </c>
      <c r="P26" s="28">
        <f t="shared" si="3"/>
        <v>1292.9</v>
      </c>
      <c r="Q26" s="34"/>
      <c r="R26" s="34"/>
    </row>
    <row r="27" s="2" customFormat="1" ht="21" customHeight="1" spans="1:18">
      <c r="A27" s="14" t="s">
        <v>33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>SUM(O26:O26)</f>
        <v>12929</v>
      </c>
      <c r="P27" s="28">
        <f t="shared" si="3"/>
        <v>1292.9</v>
      </c>
      <c r="Q27" s="34"/>
      <c r="R27" s="34"/>
    </row>
    <row r="28" s="2" customFormat="1" ht="40" customHeight="1" spans="1:18">
      <c r="A28" s="14">
        <v>7</v>
      </c>
      <c r="B28" s="13" t="s">
        <v>79</v>
      </c>
      <c r="C28" s="14" t="s">
        <v>80</v>
      </c>
      <c r="D28" s="39" t="s">
        <v>81</v>
      </c>
      <c r="E28" s="13" t="s">
        <v>82</v>
      </c>
      <c r="F28" s="13" t="s">
        <v>29</v>
      </c>
      <c r="G28" s="38" t="s">
        <v>83</v>
      </c>
      <c r="H28" s="14">
        <v>500</v>
      </c>
      <c r="I28" s="14">
        <v>3.987</v>
      </c>
      <c r="J28" s="26">
        <v>43616</v>
      </c>
      <c r="K28" s="26">
        <v>43981</v>
      </c>
      <c r="L28" s="14">
        <v>4.785</v>
      </c>
      <c r="M28" s="15" t="s">
        <v>84</v>
      </c>
      <c r="N28" s="16">
        <v>119</v>
      </c>
      <c r="O28" s="16">
        <f t="shared" si="5"/>
        <v>71895</v>
      </c>
      <c r="P28" s="28">
        <f t="shared" si="3"/>
        <v>7189.5</v>
      </c>
      <c r="Q28" s="34"/>
      <c r="R28" s="34"/>
    </row>
    <row r="29" s="2" customFormat="1" ht="40" customHeight="1" spans="1:18">
      <c r="A29" s="14"/>
      <c r="B29" s="13"/>
      <c r="C29" s="14"/>
      <c r="D29" s="14"/>
      <c r="E29" s="13"/>
      <c r="F29" s="13" t="s">
        <v>29</v>
      </c>
      <c r="G29" s="38" t="s">
        <v>85</v>
      </c>
      <c r="H29" s="14">
        <v>500</v>
      </c>
      <c r="I29" s="14">
        <v>3.791</v>
      </c>
      <c r="J29" s="26">
        <v>43980</v>
      </c>
      <c r="K29" s="26">
        <v>44343</v>
      </c>
      <c r="L29" s="14">
        <v>4.55</v>
      </c>
      <c r="M29" s="15" t="s">
        <v>86</v>
      </c>
      <c r="N29" s="16">
        <v>32</v>
      </c>
      <c r="O29" s="16">
        <f t="shared" si="5"/>
        <v>19333</v>
      </c>
      <c r="P29" s="28">
        <f t="shared" si="3"/>
        <v>1933.3</v>
      </c>
      <c r="Q29" s="34"/>
      <c r="R29" s="34"/>
    </row>
    <row r="30" s="2" customFormat="1" ht="34" customHeight="1" spans="1:18">
      <c r="A30" s="14"/>
      <c r="B30" s="13"/>
      <c r="C30" s="14"/>
      <c r="D30" s="14"/>
      <c r="E30" s="13"/>
      <c r="F30" s="13" t="s">
        <v>87</v>
      </c>
      <c r="G30" s="14">
        <v>201704102</v>
      </c>
      <c r="H30" s="14">
        <v>128</v>
      </c>
      <c r="I30" s="16">
        <v>6.8875</v>
      </c>
      <c r="J30" s="30">
        <v>42801</v>
      </c>
      <c r="K30" s="30">
        <v>43897</v>
      </c>
      <c r="L30" s="14">
        <v>8.265</v>
      </c>
      <c r="M30" s="13" t="s">
        <v>88</v>
      </c>
      <c r="N30" s="14">
        <v>36</v>
      </c>
      <c r="O30" s="16">
        <f t="shared" si="5"/>
        <v>5568</v>
      </c>
      <c r="P30" s="28">
        <f t="shared" si="3"/>
        <v>556.8</v>
      </c>
      <c r="Q30" s="34"/>
      <c r="R30" s="34"/>
    </row>
    <row r="31" s="2" customFormat="1" ht="36" customHeight="1" spans="1:18">
      <c r="A31" s="14"/>
      <c r="B31" s="13"/>
      <c r="C31" s="14"/>
      <c r="D31" s="14"/>
      <c r="E31" s="13"/>
      <c r="F31" s="13" t="s">
        <v>87</v>
      </c>
      <c r="G31" s="14">
        <v>201704102</v>
      </c>
      <c r="H31" s="14">
        <v>128</v>
      </c>
      <c r="I31" s="14">
        <v>6.875</v>
      </c>
      <c r="J31" s="30">
        <v>43965</v>
      </c>
      <c r="K31" s="30">
        <v>44329</v>
      </c>
      <c r="L31" s="14">
        <v>8.25</v>
      </c>
      <c r="M31" s="13" t="s">
        <v>89</v>
      </c>
      <c r="N31" s="14">
        <v>48</v>
      </c>
      <c r="O31" s="16">
        <f t="shared" si="5"/>
        <v>7424</v>
      </c>
      <c r="P31" s="28">
        <f t="shared" si="3"/>
        <v>742.4</v>
      </c>
      <c r="Q31" s="34"/>
      <c r="R31" s="34"/>
    </row>
    <row r="32" s="2" customFormat="1" ht="20" customHeight="1" spans="1:18">
      <c r="A32" s="19" t="s">
        <v>90</v>
      </c>
      <c r="B32" s="13"/>
      <c r="C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4">
        <f>SUM(O28:O31)</f>
        <v>104220</v>
      </c>
      <c r="P32" s="28">
        <f t="shared" si="3"/>
        <v>10422</v>
      </c>
      <c r="Q32" s="34"/>
      <c r="R32" s="34"/>
    </row>
    <row r="33" s="2" customFormat="1" ht="36" customHeight="1" spans="1:18">
      <c r="A33" s="14">
        <v>8</v>
      </c>
      <c r="B33" s="13" t="s">
        <v>91</v>
      </c>
      <c r="C33" s="14" t="s">
        <v>92</v>
      </c>
      <c r="D33" s="39" t="s">
        <v>93</v>
      </c>
      <c r="E33" s="13" t="s">
        <v>94</v>
      </c>
      <c r="F33" s="15" t="s">
        <v>95</v>
      </c>
      <c r="G33" s="16" t="s">
        <v>96</v>
      </c>
      <c r="H33" s="16">
        <v>300</v>
      </c>
      <c r="I33" s="16">
        <v>3.375</v>
      </c>
      <c r="J33" s="30">
        <v>43920</v>
      </c>
      <c r="K33" s="30">
        <v>44285</v>
      </c>
      <c r="L33" s="16">
        <v>4.05</v>
      </c>
      <c r="M33" s="15" t="s">
        <v>97</v>
      </c>
      <c r="N33" s="14">
        <v>75</v>
      </c>
      <c r="O33" s="14">
        <f>ROUNDDOWN(0.0405/360*N33*H33,4)*10000</f>
        <v>25312</v>
      </c>
      <c r="P33" s="28">
        <f t="shared" si="3"/>
        <v>2531.2</v>
      </c>
      <c r="Q33" s="34"/>
      <c r="R33" s="34"/>
    </row>
    <row r="34" s="3" customFormat="1" ht="47" customHeight="1" spans="1:18">
      <c r="A34" s="14"/>
      <c r="B34" s="13"/>
      <c r="C34" s="14"/>
      <c r="D34" s="14"/>
      <c r="E34" s="13"/>
      <c r="F34" s="15" t="s">
        <v>98</v>
      </c>
      <c r="G34" s="15" t="s">
        <v>99</v>
      </c>
      <c r="H34" s="16">
        <v>100</v>
      </c>
      <c r="I34" s="16">
        <v>3.375</v>
      </c>
      <c r="J34" s="30">
        <v>43900</v>
      </c>
      <c r="K34" s="30">
        <v>44265</v>
      </c>
      <c r="L34" s="16" t="s">
        <v>100</v>
      </c>
      <c r="M34" s="15" t="s">
        <v>101</v>
      </c>
      <c r="N34" s="16">
        <v>113</v>
      </c>
      <c r="O34" s="14">
        <v>11574</v>
      </c>
      <c r="P34" s="28">
        <f t="shared" si="3"/>
        <v>1157.4</v>
      </c>
      <c r="Q34" s="36"/>
      <c r="R34" s="36"/>
    </row>
    <row r="35" s="3" customFormat="1" ht="43" customHeight="1" spans="1:18">
      <c r="A35" s="14"/>
      <c r="B35" s="13"/>
      <c r="C35" s="14"/>
      <c r="D35" s="14"/>
      <c r="E35" s="13"/>
      <c r="F35" s="15" t="s">
        <v>98</v>
      </c>
      <c r="G35" s="15" t="s">
        <v>102</v>
      </c>
      <c r="H35" s="16">
        <v>150</v>
      </c>
      <c r="I35" s="16">
        <v>3.208</v>
      </c>
      <c r="J35" s="30">
        <v>43994</v>
      </c>
      <c r="K35" s="30">
        <v>44359</v>
      </c>
      <c r="L35" s="16">
        <v>3.85</v>
      </c>
      <c r="M35" s="15" t="s">
        <v>103</v>
      </c>
      <c r="N35" s="16">
        <v>19</v>
      </c>
      <c r="O35" s="14">
        <v>3047</v>
      </c>
      <c r="P35" s="28">
        <f t="shared" si="3"/>
        <v>304.7</v>
      </c>
      <c r="Q35" s="36"/>
      <c r="R35" s="36"/>
    </row>
    <row r="36" s="3" customFormat="1" ht="37" customHeight="1" spans="1:18">
      <c r="A36" s="14"/>
      <c r="B36" s="13"/>
      <c r="C36" s="14"/>
      <c r="D36" s="14"/>
      <c r="E36" s="13"/>
      <c r="F36" s="13" t="s">
        <v>53</v>
      </c>
      <c r="G36" s="13" t="s">
        <v>104</v>
      </c>
      <c r="H36" s="16">
        <v>200</v>
      </c>
      <c r="I36" s="16">
        <v>3.375</v>
      </c>
      <c r="J36" s="26">
        <v>43893</v>
      </c>
      <c r="K36" s="26">
        <v>44258</v>
      </c>
      <c r="L36" s="14">
        <v>4.05</v>
      </c>
      <c r="M36" s="13" t="s">
        <v>105</v>
      </c>
      <c r="N36" s="16">
        <v>120</v>
      </c>
      <c r="O36" s="14">
        <f>ROUNDDOWN(0.0405/360*N36*H36,4)*10000</f>
        <v>27000</v>
      </c>
      <c r="P36" s="28">
        <f t="shared" si="3"/>
        <v>2700</v>
      </c>
      <c r="Q36" s="36"/>
      <c r="R36" s="36"/>
    </row>
    <row r="37" s="2" customFormat="1" ht="34" customHeight="1" spans="1:18">
      <c r="A37" s="14"/>
      <c r="B37" s="13"/>
      <c r="C37" s="14"/>
      <c r="D37" s="14"/>
      <c r="E37" s="13"/>
      <c r="F37" s="13" t="s">
        <v>106</v>
      </c>
      <c r="G37" s="14" t="s">
        <v>107</v>
      </c>
      <c r="H37" s="16">
        <v>174</v>
      </c>
      <c r="I37" s="16">
        <v>4.7125</v>
      </c>
      <c r="J37" s="26">
        <v>42871</v>
      </c>
      <c r="K37" s="26">
        <v>43965</v>
      </c>
      <c r="L37" s="14">
        <v>5.655</v>
      </c>
      <c r="M37" s="13" t="s">
        <v>108</v>
      </c>
      <c r="N37" s="14">
        <v>104</v>
      </c>
      <c r="O37" s="14">
        <v>21866</v>
      </c>
      <c r="P37" s="28">
        <f t="shared" si="3"/>
        <v>2186.6</v>
      </c>
      <c r="Q37" s="34"/>
      <c r="R37" s="34"/>
    </row>
    <row r="38" s="2" customFormat="1" ht="34" customHeight="1" spans="1:18">
      <c r="A38" s="14"/>
      <c r="B38" s="13"/>
      <c r="C38" s="14"/>
      <c r="D38" s="14"/>
      <c r="E38" s="13"/>
      <c r="F38" s="13" t="s">
        <v>106</v>
      </c>
      <c r="G38" s="14" t="s">
        <v>109</v>
      </c>
      <c r="H38" s="16">
        <v>86</v>
      </c>
      <c r="I38" s="16">
        <v>4.7125</v>
      </c>
      <c r="J38" s="26">
        <v>42871</v>
      </c>
      <c r="K38" s="26">
        <v>43957</v>
      </c>
      <c r="L38" s="14">
        <v>5.655</v>
      </c>
      <c r="M38" s="13" t="s">
        <v>110</v>
      </c>
      <c r="N38" s="14">
        <v>96</v>
      </c>
      <c r="O38" s="14">
        <v>9976</v>
      </c>
      <c r="P38" s="28">
        <f t="shared" si="3"/>
        <v>997.6</v>
      </c>
      <c r="Q38" s="34"/>
      <c r="R38" s="34"/>
    </row>
    <row r="39" s="2" customFormat="1" ht="20" customHeight="1" spans="1:18">
      <c r="A39" s="20" t="s">
        <v>111</v>
      </c>
      <c r="B39" s="13"/>
      <c r="C39" s="1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4">
        <f>SUM(O33:O38)</f>
        <v>98775</v>
      </c>
      <c r="P39" s="28">
        <f t="shared" si="3"/>
        <v>9877.5</v>
      </c>
      <c r="Q39" s="34"/>
      <c r="R39" s="35"/>
    </row>
    <row r="40" s="2" customFormat="1" ht="46" customHeight="1" spans="1:16">
      <c r="A40" s="21">
        <v>9</v>
      </c>
      <c r="B40" s="22" t="s">
        <v>112</v>
      </c>
      <c r="C40" s="21" t="s">
        <v>113</v>
      </c>
      <c r="D40" s="21" t="s">
        <v>114</v>
      </c>
      <c r="E40" s="22" t="s">
        <v>115</v>
      </c>
      <c r="F40" s="13" t="s">
        <v>77</v>
      </c>
      <c r="G40" s="13">
        <v>202016007</v>
      </c>
      <c r="H40" s="21">
        <v>200</v>
      </c>
      <c r="I40" s="21">
        <v>3.625</v>
      </c>
      <c r="J40" s="26">
        <v>43921</v>
      </c>
      <c r="K40" s="26">
        <v>44285</v>
      </c>
      <c r="L40" s="14">
        <v>4.35</v>
      </c>
      <c r="M40" s="13" t="s">
        <v>46</v>
      </c>
      <c r="N40" s="21">
        <v>92</v>
      </c>
      <c r="O40" s="14">
        <f>ROUNDDOWN(0.0435/360*N40*H40,4)*10000</f>
        <v>22233</v>
      </c>
      <c r="P40" s="28">
        <f t="shared" si="3"/>
        <v>2223.3</v>
      </c>
    </row>
    <row r="41" s="2" customFormat="1" ht="22" customHeight="1" spans="1:16">
      <c r="A41" s="14" t="s">
        <v>33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>SUM(O40:O40)</f>
        <v>22233</v>
      </c>
      <c r="P41" s="28">
        <f t="shared" si="3"/>
        <v>2223.3</v>
      </c>
    </row>
    <row r="42" s="2" customFormat="1" ht="46" customHeight="1" spans="1:16">
      <c r="A42" s="21">
        <v>10</v>
      </c>
      <c r="B42" s="22" t="s">
        <v>116</v>
      </c>
      <c r="C42" s="21" t="s">
        <v>117</v>
      </c>
      <c r="D42" s="41" t="s">
        <v>118</v>
      </c>
      <c r="E42" s="42" t="s">
        <v>119</v>
      </c>
      <c r="F42" s="22" t="s">
        <v>53</v>
      </c>
      <c r="G42" s="13" t="s">
        <v>120</v>
      </c>
      <c r="H42" s="21">
        <v>500</v>
      </c>
      <c r="I42" s="21">
        <v>3.625</v>
      </c>
      <c r="J42" s="26">
        <v>43654</v>
      </c>
      <c r="K42" s="26">
        <v>44020</v>
      </c>
      <c r="L42" s="21">
        <v>4.35</v>
      </c>
      <c r="M42" s="13" t="s">
        <v>27</v>
      </c>
      <c r="N42" s="21">
        <v>151</v>
      </c>
      <c r="O42" s="14">
        <f>ROUNDDOWN(0.0435/360*N42*H42,4)*10000</f>
        <v>91229</v>
      </c>
      <c r="P42" s="28">
        <v>9122</v>
      </c>
    </row>
    <row r="43" s="2" customFormat="1" ht="22" customHeight="1" spans="1:18">
      <c r="A43" s="14" t="s">
        <v>33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f>SUM(O42:O42)</f>
        <v>91229</v>
      </c>
      <c r="P43" s="31">
        <v>9122</v>
      </c>
      <c r="R43" s="3"/>
    </row>
    <row r="44" s="2" customFormat="1" ht="29" customHeight="1" spans="1:18">
      <c r="A44" s="23" t="s">
        <v>121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2">
        <f>(O9+O11+O20+O23+O25+O27+O32+O39+O41+O43)</f>
        <v>1304413</v>
      </c>
      <c r="P44" s="28">
        <v>130441</v>
      </c>
      <c r="R44" s="37"/>
    </row>
    <row r="45" s="1" customFormat="1" ht="20.25" spans="2:18">
      <c r="B45" s="4"/>
      <c r="C45" s="5"/>
      <c r="O45" s="5"/>
      <c r="P45" s="5"/>
      <c r="R45" s="37"/>
    </row>
  </sheetData>
  <mergeCells count="40">
    <mergeCell ref="A1:C1"/>
    <mergeCell ref="A2:P2"/>
    <mergeCell ref="A3:B3"/>
    <mergeCell ref="C3:D3"/>
    <mergeCell ref="A9:N9"/>
    <mergeCell ref="A11:N11"/>
    <mergeCell ref="A20:N20"/>
    <mergeCell ref="A23:N23"/>
    <mergeCell ref="A25:N25"/>
    <mergeCell ref="A27:N27"/>
    <mergeCell ref="A32:N32"/>
    <mergeCell ref="A39:N39"/>
    <mergeCell ref="A41:N41"/>
    <mergeCell ref="A43:N43"/>
    <mergeCell ref="A44:N44"/>
    <mergeCell ref="A5:A8"/>
    <mergeCell ref="A12:A19"/>
    <mergeCell ref="A21:A22"/>
    <mergeCell ref="A28:A31"/>
    <mergeCell ref="A33:A38"/>
    <mergeCell ref="B5:B8"/>
    <mergeCell ref="B12:B19"/>
    <mergeCell ref="B21:B22"/>
    <mergeCell ref="B28:B31"/>
    <mergeCell ref="B33:B38"/>
    <mergeCell ref="C5:C8"/>
    <mergeCell ref="C12:C19"/>
    <mergeCell ref="C21:C22"/>
    <mergeCell ref="C28:C31"/>
    <mergeCell ref="C33:C38"/>
    <mergeCell ref="D5:D8"/>
    <mergeCell ref="D12:D19"/>
    <mergeCell ref="D21:D22"/>
    <mergeCell ref="D28:D31"/>
    <mergeCell ref="D33:D38"/>
    <mergeCell ref="E5:E8"/>
    <mergeCell ref="E12:E19"/>
    <mergeCell ref="E21:E22"/>
    <mergeCell ref="E28:E31"/>
    <mergeCell ref="E33:E38"/>
  </mergeCells>
  <pageMargins left="0.196527777777778" right="0.196527777777778" top="0.668055555555556" bottom="0.313888888888889" header="0.275" footer="0.297916666666667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随安</cp:lastModifiedBy>
  <dcterms:created xsi:type="dcterms:W3CDTF">2020-08-20T09:19:00Z</dcterms:created>
  <dcterms:modified xsi:type="dcterms:W3CDTF">2021-04-19T03:06:29Z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B8A04DCB3F7A43559289389BD1E31EA7</vt:lpwstr>
  </property>
</Properties>
</file>